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sharepoint.com/sites/1f2b8p/SCHOLENBOUW/CAP_Capmonitor/Update monitor in 2023/Scorematrices BuSO/"/>
    </mc:Choice>
  </mc:AlternateContent>
  <xr:revisionPtr revIDLastSave="78" documentId="8_{011899B3-7F25-45C6-9220-3D28B14C4F4C}" xr6:coauthVersionLast="47" xr6:coauthVersionMax="47" xr10:uidLastSave="{57AEBB3B-3B58-4839-AF75-34BB18E6ED6D}"/>
  <bookViews>
    <workbookView xWindow="-108" yWindow="-108" windowWidth="23256" windowHeight="12576" activeTab="1" xr2:uid="{78BC423E-79C6-43CB-846C-916234B9B803}"/>
  </bookViews>
  <sheets>
    <sheet name="Toelichting" sheetId="18" r:id="rId1"/>
    <sheet name="Scoreblad H-S-S-T" sheetId="16" r:id="rId2"/>
    <sheet name="Scorematrix H-S-S-T" sheetId="15" r:id="rId3"/>
    <sheet name="Evolutie pendel" sheetId="19" r:id="rId4"/>
  </sheets>
  <definedNames>
    <definedName name="_xlnm._FilterDatabase" localSheetId="3" hidden="1">'Evolutie pendel'!$A$1:$M$93</definedName>
    <definedName name="_xlnm._FilterDatabase" localSheetId="1" hidden="1">'Scoreblad H-S-S-T'!$A$7:$AW$95</definedName>
    <definedName name="_xlnm._FilterDatabase" localSheetId="2" hidden="1">'Scorematrix H-S-S-T'!$A$5:$AW$93</definedName>
    <definedName name="_xlnm.Print_Area" localSheetId="0">Toelichting!$A$1:$H$80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5" l="1"/>
  <c r="F3" i="15"/>
  <c r="Z7" i="15"/>
  <c r="AA7" i="15"/>
  <c r="AB7" i="15"/>
  <c r="AC7" i="15"/>
  <c r="Z8" i="15"/>
  <c r="AA8" i="15"/>
  <c r="AB8" i="15"/>
  <c r="AC8" i="15"/>
  <c r="Z9" i="15"/>
  <c r="AA9" i="15"/>
  <c r="AB9" i="15"/>
  <c r="AC9" i="15"/>
  <c r="AD9" i="15" s="1"/>
  <c r="Z10" i="15"/>
  <c r="AA10" i="15"/>
  <c r="AB10" i="15"/>
  <c r="AC10" i="15"/>
  <c r="Z11" i="15"/>
  <c r="AA11" i="15"/>
  <c r="AB11" i="15"/>
  <c r="AC11" i="15"/>
  <c r="Z12" i="15"/>
  <c r="AA12" i="15"/>
  <c r="AB12" i="15"/>
  <c r="AC12" i="15"/>
  <c r="Z13" i="15"/>
  <c r="AF13" i="15" s="1"/>
  <c r="AN13" i="15" s="1"/>
  <c r="AA13" i="15"/>
  <c r="AE13" i="15" s="1"/>
  <c r="AB13" i="15"/>
  <c r="AC13" i="15"/>
  <c r="Z14" i="15"/>
  <c r="AA14" i="15"/>
  <c r="AB14" i="15"/>
  <c r="AC14" i="15"/>
  <c r="Z15" i="15"/>
  <c r="AA15" i="15"/>
  <c r="AB15" i="15"/>
  <c r="AC15" i="15"/>
  <c r="Z16" i="15"/>
  <c r="AA16" i="15"/>
  <c r="AB16" i="15"/>
  <c r="AC16" i="15"/>
  <c r="Z17" i="15"/>
  <c r="AA17" i="15"/>
  <c r="AB17" i="15"/>
  <c r="AC17" i="15"/>
  <c r="Z18" i="15"/>
  <c r="AA18" i="15"/>
  <c r="AB18" i="15"/>
  <c r="AC18" i="15"/>
  <c r="Z19" i="15"/>
  <c r="AA19" i="15"/>
  <c r="AB19" i="15"/>
  <c r="AC19" i="15"/>
  <c r="Z20" i="15"/>
  <c r="AA20" i="15"/>
  <c r="AB20" i="15"/>
  <c r="AC20" i="15"/>
  <c r="Z21" i="15"/>
  <c r="AA21" i="15"/>
  <c r="AB21" i="15"/>
  <c r="AC21" i="15"/>
  <c r="Z22" i="15"/>
  <c r="AA22" i="15"/>
  <c r="AB22" i="15"/>
  <c r="AC22" i="15"/>
  <c r="Z23" i="15"/>
  <c r="AA23" i="15"/>
  <c r="AB23" i="15"/>
  <c r="AC23" i="15"/>
  <c r="Z24" i="15"/>
  <c r="AA24" i="15"/>
  <c r="AB24" i="15"/>
  <c r="AC24" i="15"/>
  <c r="Z25" i="15"/>
  <c r="AA25" i="15"/>
  <c r="AB25" i="15"/>
  <c r="AC25" i="15"/>
  <c r="Z26" i="15"/>
  <c r="AA26" i="15"/>
  <c r="AB26" i="15"/>
  <c r="AC26" i="15"/>
  <c r="Z27" i="15"/>
  <c r="AA27" i="15"/>
  <c r="AB27" i="15"/>
  <c r="AC27" i="15"/>
  <c r="Z28" i="15"/>
  <c r="AA28" i="15"/>
  <c r="AB28" i="15"/>
  <c r="AC28" i="15"/>
  <c r="Z29" i="15"/>
  <c r="AA29" i="15"/>
  <c r="AB29" i="15"/>
  <c r="AC29" i="15"/>
  <c r="Z30" i="15"/>
  <c r="AA30" i="15"/>
  <c r="AB30" i="15"/>
  <c r="AC30" i="15"/>
  <c r="Z31" i="15"/>
  <c r="AA31" i="15"/>
  <c r="AB31" i="15"/>
  <c r="AC31" i="15"/>
  <c r="Z32" i="15"/>
  <c r="AA32" i="15"/>
  <c r="AB32" i="15"/>
  <c r="AC32" i="15"/>
  <c r="Z33" i="15"/>
  <c r="AA33" i="15"/>
  <c r="AB33" i="15"/>
  <c r="AC33" i="15"/>
  <c r="Z34" i="15"/>
  <c r="AA34" i="15"/>
  <c r="AB34" i="15"/>
  <c r="AC34" i="15"/>
  <c r="Z35" i="15"/>
  <c r="AA35" i="15"/>
  <c r="AB35" i="15"/>
  <c r="AC35" i="15"/>
  <c r="Z36" i="15"/>
  <c r="AA36" i="15"/>
  <c r="AB36" i="15"/>
  <c r="AC36" i="15"/>
  <c r="Z37" i="15"/>
  <c r="AA37" i="15"/>
  <c r="AB37" i="15"/>
  <c r="AC37" i="15"/>
  <c r="Z38" i="15"/>
  <c r="AA38" i="15"/>
  <c r="AB38" i="15"/>
  <c r="AC38" i="15"/>
  <c r="Z39" i="15"/>
  <c r="AA39" i="15"/>
  <c r="AB39" i="15"/>
  <c r="AC39" i="15"/>
  <c r="Z40" i="15"/>
  <c r="AA40" i="15"/>
  <c r="AB40" i="15"/>
  <c r="AC40" i="15"/>
  <c r="Z41" i="15"/>
  <c r="AA41" i="15"/>
  <c r="AB41" i="15"/>
  <c r="AC41" i="15"/>
  <c r="Z42" i="15"/>
  <c r="AA42" i="15"/>
  <c r="AB42" i="15"/>
  <c r="AC42" i="15"/>
  <c r="Z43" i="15"/>
  <c r="AA43" i="15"/>
  <c r="AB43" i="15"/>
  <c r="AC43" i="15"/>
  <c r="Z44" i="15"/>
  <c r="AA44" i="15"/>
  <c r="AB44" i="15"/>
  <c r="AC44" i="15"/>
  <c r="Z45" i="15"/>
  <c r="AA45" i="15"/>
  <c r="AB45" i="15"/>
  <c r="AC45" i="15"/>
  <c r="Z46" i="15"/>
  <c r="AA46" i="15"/>
  <c r="AB46" i="15"/>
  <c r="AC46" i="15"/>
  <c r="Z47" i="15"/>
  <c r="AA47" i="15"/>
  <c r="AB47" i="15"/>
  <c r="AC47" i="15"/>
  <c r="Z48" i="15"/>
  <c r="AA48" i="15"/>
  <c r="AB48" i="15"/>
  <c r="AC48" i="15"/>
  <c r="Z49" i="15"/>
  <c r="AA49" i="15"/>
  <c r="AB49" i="15"/>
  <c r="AC49" i="15"/>
  <c r="Z50" i="15"/>
  <c r="AA50" i="15"/>
  <c r="AB50" i="15"/>
  <c r="AC50" i="15"/>
  <c r="Z51" i="15"/>
  <c r="AA51" i="15"/>
  <c r="AB51" i="15"/>
  <c r="AC51" i="15"/>
  <c r="Z52" i="15"/>
  <c r="AA52" i="15"/>
  <c r="AB52" i="15"/>
  <c r="AC52" i="15"/>
  <c r="Z53" i="15"/>
  <c r="AA53" i="15"/>
  <c r="AB53" i="15"/>
  <c r="AC53" i="15"/>
  <c r="Z54" i="15"/>
  <c r="AA54" i="15"/>
  <c r="AB54" i="15"/>
  <c r="AC54" i="15"/>
  <c r="Z55" i="15"/>
  <c r="AA55" i="15"/>
  <c r="AB55" i="15"/>
  <c r="AC55" i="15"/>
  <c r="Z56" i="15"/>
  <c r="AA56" i="15"/>
  <c r="AB56" i="15"/>
  <c r="AC56" i="15"/>
  <c r="Z57" i="15"/>
  <c r="AA57" i="15"/>
  <c r="AB57" i="15"/>
  <c r="AC57" i="15"/>
  <c r="Z58" i="15"/>
  <c r="AA58" i="15"/>
  <c r="AB58" i="15"/>
  <c r="AC58" i="15"/>
  <c r="Z59" i="15"/>
  <c r="AA59" i="15"/>
  <c r="AB59" i="15"/>
  <c r="AC59" i="15"/>
  <c r="Z60" i="15"/>
  <c r="AA60" i="15"/>
  <c r="AB60" i="15"/>
  <c r="AC60" i="15"/>
  <c r="Z61" i="15"/>
  <c r="AA61" i="15"/>
  <c r="AB61" i="15"/>
  <c r="AC61" i="15"/>
  <c r="Z62" i="15"/>
  <c r="AA62" i="15"/>
  <c r="AB62" i="15"/>
  <c r="AC62" i="15"/>
  <c r="Z63" i="15"/>
  <c r="AA63" i="15"/>
  <c r="AB63" i="15"/>
  <c r="AC63" i="15"/>
  <c r="Z64" i="15"/>
  <c r="AA64" i="15"/>
  <c r="AB64" i="15"/>
  <c r="AC64" i="15"/>
  <c r="Z65" i="15"/>
  <c r="AA65" i="15"/>
  <c r="AB65" i="15"/>
  <c r="AC65" i="15"/>
  <c r="Z66" i="15"/>
  <c r="AA66" i="15"/>
  <c r="AB66" i="15"/>
  <c r="AC66" i="15"/>
  <c r="Z67" i="15"/>
  <c r="AA67" i="15"/>
  <c r="AB67" i="15"/>
  <c r="AC67" i="15"/>
  <c r="Z68" i="15"/>
  <c r="AA68" i="15"/>
  <c r="AB68" i="15"/>
  <c r="AC68" i="15"/>
  <c r="Z69" i="15"/>
  <c r="AA69" i="15"/>
  <c r="AB69" i="15"/>
  <c r="AC69" i="15"/>
  <c r="Z70" i="15"/>
  <c r="AA70" i="15"/>
  <c r="AB70" i="15"/>
  <c r="AC70" i="15"/>
  <c r="Z71" i="15"/>
  <c r="AA71" i="15"/>
  <c r="AB71" i="15"/>
  <c r="AC71" i="15"/>
  <c r="Z72" i="15"/>
  <c r="AA72" i="15"/>
  <c r="AB72" i="15"/>
  <c r="AC72" i="15"/>
  <c r="Z73" i="15"/>
  <c r="AA73" i="15"/>
  <c r="AB73" i="15"/>
  <c r="AC73" i="15"/>
  <c r="Z74" i="15"/>
  <c r="AA74" i="15"/>
  <c r="AB74" i="15"/>
  <c r="AC74" i="15"/>
  <c r="Z75" i="15"/>
  <c r="AA75" i="15"/>
  <c r="AB75" i="15"/>
  <c r="AC75" i="15"/>
  <c r="Z76" i="15"/>
  <c r="AA76" i="15"/>
  <c r="AB76" i="15"/>
  <c r="AC76" i="15"/>
  <c r="Z77" i="15"/>
  <c r="AA77" i="15"/>
  <c r="AB77" i="15"/>
  <c r="AC77" i="15"/>
  <c r="Z78" i="15"/>
  <c r="AA78" i="15"/>
  <c r="AB78" i="15"/>
  <c r="AC78" i="15"/>
  <c r="Z79" i="15"/>
  <c r="AA79" i="15"/>
  <c r="AB79" i="15"/>
  <c r="AC79" i="15"/>
  <c r="Z80" i="15"/>
  <c r="AA80" i="15"/>
  <c r="AB80" i="15"/>
  <c r="AC80" i="15"/>
  <c r="Z81" i="15"/>
  <c r="AA81" i="15"/>
  <c r="AB81" i="15"/>
  <c r="AC81" i="15"/>
  <c r="Z82" i="15"/>
  <c r="AA82" i="15"/>
  <c r="AB82" i="15"/>
  <c r="AC82" i="15"/>
  <c r="Z83" i="15"/>
  <c r="AA83" i="15"/>
  <c r="AB83" i="15"/>
  <c r="AC83" i="15"/>
  <c r="Z84" i="15"/>
  <c r="AA84" i="15"/>
  <c r="AB84" i="15"/>
  <c r="AC84" i="15"/>
  <c r="Z85" i="15"/>
  <c r="AA85" i="15"/>
  <c r="AB85" i="15"/>
  <c r="AC85" i="15"/>
  <c r="Z86" i="15"/>
  <c r="AA86" i="15"/>
  <c r="AB86" i="15"/>
  <c r="AC86" i="15"/>
  <c r="Z87" i="15"/>
  <c r="AA87" i="15"/>
  <c r="AB87" i="15"/>
  <c r="AC87" i="15"/>
  <c r="Z88" i="15"/>
  <c r="AA88" i="15"/>
  <c r="AB88" i="15"/>
  <c r="AC88" i="15"/>
  <c r="Z89" i="15"/>
  <c r="AA89" i="15"/>
  <c r="AB89" i="15"/>
  <c r="AC89" i="15"/>
  <c r="Z90" i="15"/>
  <c r="AA90" i="15"/>
  <c r="AB90" i="15"/>
  <c r="AC90" i="15"/>
  <c r="Z91" i="15"/>
  <c r="AA91" i="15"/>
  <c r="AB91" i="15"/>
  <c r="AC91" i="15"/>
  <c r="Z92" i="15"/>
  <c r="AA92" i="15"/>
  <c r="AB92" i="15"/>
  <c r="AC92" i="15"/>
  <c r="Z93" i="15"/>
  <c r="AA93" i="15"/>
  <c r="AB93" i="15"/>
  <c r="AC93" i="15"/>
  <c r="AA6" i="15"/>
  <c r="AB6" i="15"/>
  <c r="AC6" i="15"/>
  <c r="Z6" i="15"/>
  <c r="R7" i="15"/>
  <c r="S7" i="15"/>
  <c r="T7" i="15"/>
  <c r="U7" i="15"/>
  <c r="R8" i="15"/>
  <c r="S8" i="15"/>
  <c r="T8" i="15"/>
  <c r="U8" i="15"/>
  <c r="R9" i="15"/>
  <c r="S9" i="15"/>
  <c r="T9" i="15"/>
  <c r="U9" i="15"/>
  <c r="R10" i="15"/>
  <c r="S10" i="15"/>
  <c r="T10" i="15"/>
  <c r="U10" i="15"/>
  <c r="R11" i="15"/>
  <c r="S11" i="15"/>
  <c r="T11" i="15"/>
  <c r="U11" i="15"/>
  <c r="R12" i="15"/>
  <c r="S12" i="15"/>
  <c r="T12" i="15"/>
  <c r="U12" i="15"/>
  <c r="R13" i="15"/>
  <c r="S13" i="15"/>
  <c r="V13" i="15" s="1"/>
  <c r="T13" i="15"/>
  <c r="U13" i="15"/>
  <c r="W13" i="15" s="1"/>
  <c r="R14" i="15"/>
  <c r="S14" i="15"/>
  <c r="T14" i="15"/>
  <c r="U14" i="15"/>
  <c r="R15" i="15"/>
  <c r="S15" i="15"/>
  <c r="T15" i="15"/>
  <c r="U15" i="15"/>
  <c r="R16" i="15"/>
  <c r="S16" i="15"/>
  <c r="T16" i="15"/>
  <c r="U16" i="15"/>
  <c r="R17" i="15"/>
  <c r="S17" i="15"/>
  <c r="T17" i="15"/>
  <c r="U17" i="15"/>
  <c r="R18" i="15"/>
  <c r="S18" i="15"/>
  <c r="T18" i="15"/>
  <c r="U18" i="15"/>
  <c r="R19" i="15"/>
  <c r="S19" i="15"/>
  <c r="T19" i="15"/>
  <c r="U19" i="15"/>
  <c r="R20" i="15"/>
  <c r="S20" i="15"/>
  <c r="T20" i="15"/>
  <c r="U20" i="15"/>
  <c r="R21" i="15"/>
  <c r="S21" i="15"/>
  <c r="T21" i="15"/>
  <c r="U21" i="15"/>
  <c r="R22" i="15"/>
  <c r="S22" i="15"/>
  <c r="T22" i="15"/>
  <c r="U22" i="15"/>
  <c r="R23" i="15"/>
  <c r="S23" i="15"/>
  <c r="T23" i="15"/>
  <c r="U23" i="15"/>
  <c r="R24" i="15"/>
  <c r="S24" i="15"/>
  <c r="T24" i="15"/>
  <c r="U24" i="15"/>
  <c r="R25" i="15"/>
  <c r="S25" i="15"/>
  <c r="T25" i="15"/>
  <c r="U25" i="15"/>
  <c r="R26" i="15"/>
  <c r="S26" i="15"/>
  <c r="T26" i="15"/>
  <c r="U26" i="15"/>
  <c r="R27" i="15"/>
  <c r="S27" i="15"/>
  <c r="T27" i="15"/>
  <c r="U27" i="15"/>
  <c r="R28" i="15"/>
  <c r="S28" i="15"/>
  <c r="T28" i="15"/>
  <c r="U28" i="15"/>
  <c r="R29" i="15"/>
  <c r="S29" i="15"/>
  <c r="T29" i="15"/>
  <c r="U29" i="15"/>
  <c r="R30" i="15"/>
  <c r="S30" i="15"/>
  <c r="T30" i="15"/>
  <c r="U30" i="15"/>
  <c r="R31" i="15"/>
  <c r="S31" i="15"/>
  <c r="T31" i="15"/>
  <c r="U31" i="15"/>
  <c r="R32" i="15"/>
  <c r="S32" i="15"/>
  <c r="T32" i="15"/>
  <c r="U32" i="15"/>
  <c r="R33" i="15"/>
  <c r="S33" i="15"/>
  <c r="T33" i="15"/>
  <c r="U33" i="15"/>
  <c r="R34" i="15"/>
  <c r="S34" i="15"/>
  <c r="T34" i="15"/>
  <c r="U34" i="15"/>
  <c r="R35" i="15"/>
  <c r="S35" i="15"/>
  <c r="T35" i="15"/>
  <c r="U35" i="15"/>
  <c r="R36" i="15"/>
  <c r="S36" i="15"/>
  <c r="T36" i="15"/>
  <c r="U36" i="15"/>
  <c r="R37" i="15"/>
  <c r="S37" i="15"/>
  <c r="T37" i="15"/>
  <c r="U37" i="15"/>
  <c r="R38" i="15"/>
  <c r="S38" i="15"/>
  <c r="T38" i="15"/>
  <c r="U38" i="15"/>
  <c r="R39" i="15"/>
  <c r="S39" i="15"/>
  <c r="T39" i="15"/>
  <c r="U39" i="15"/>
  <c r="R40" i="15"/>
  <c r="S40" i="15"/>
  <c r="T40" i="15"/>
  <c r="U40" i="15"/>
  <c r="R41" i="15"/>
  <c r="S41" i="15"/>
  <c r="T41" i="15"/>
  <c r="U41" i="15"/>
  <c r="R42" i="15"/>
  <c r="S42" i="15"/>
  <c r="T42" i="15"/>
  <c r="U42" i="15"/>
  <c r="R43" i="15"/>
  <c r="S43" i="15"/>
  <c r="T43" i="15"/>
  <c r="U43" i="15"/>
  <c r="R44" i="15"/>
  <c r="S44" i="15"/>
  <c r="T44" i="15"/>
  <c r="U44" i="15"/>
  <c r="R45" i="15"/>
  <c r="S45" i="15"/>
  <c r="T45" i="15"/>
  <c r="U45" i="15"/>
  <c r="R46" i="15"/>
  <c r="S46" i="15"/>
  <c r="T46" i="15"/>
  <c r="U46" i="15"/>
  <c r="R47" i="15"/>
  <c r="S47" i="15"/>
  <c r="T47" i="15"/>
  <c r="U47" i="15"/>
  <c r="R48" i="15"/>
  <c r="S48" i="15"/>
  <c r="T48" i="15"/>
  <c r="U48" i="15"/>
  <c r="R49" i="15"/>
  <c r="S49" i="15"/>
  <c r="T49" i="15"/>
  <c r="U49" i="15"/>
  <c r="R50" i="15"/>
  <c r="S50" i="15"/>
  <c r="T50" i="15"/>
  <c r="U50" i="15"/>
  <c r="R51" i="15"/>
  <c r="S51" i="15"/>
  <c r="T51" i="15"/>
  <c r="U51" i="15"/>
  <c r="R52" i="15"/>
  <c r="S52" i="15"/>
  <c r="T52" i="15"/>
  <c r="U52" i="15"/>
  <c r="R53" i="15"/>
  <c r="S53" i="15"/>
  <c r="T53" i="15"/>
  <c r="U53" i="15"/>
  <c r="R54" i="15"/>
  <c r="S54" i="15"/>
  <c r="T54" i="15"/>
  <c r="U54" i="15"/>
  <c r="R55" i="15"/>
  <c r="S55" i="15"/>
  <c r="T55" i="15"/>
  <c r="U55" i="15"/>
  <c r="R56" i="15"/>
  <c r="S56" i="15"/>
  <c r="T56" i="15"/>
  <c r="U56" i="15"/>
  <c r="R57" i="15"/>
  <c r="S57" i="15"/>
  <c r="T57" i="15"/>
  <c r="U57" i="15"/>
  <c r="R58" i="15"/>
  <c r="S58" i="15"/>
  <c r="T58" i="15"/>
  <c r="U58" i="15"/>
  <c r="R59" i="15"/>
  <c r="S59" i="15"/>
  <c r="T59" i="15"/>
  <c r="U59" i="15"/>
  <c r="R60" i="15"/>
  <c r="S60" i="15"/>
  <c r="T60" i="15"/>
  <c r="U60" i="15"/>
  <c r="R61" i="15"/>
  <c r="S61" i="15"/>
  <c r="T61" i="15"/>
  <c r="U61" i="15"/>
  <c r="R62" i="15"/>
  <c r="S62" i="15"/>
  <c r="T62" i="15"/>
  <c r="U62" i="15"/>
  <c r="R63" i="15"/>
  <c r="S63" i="15"/>
  <c r="T63" i="15"/>
  <c r="U63" i="15"/>
  <c r="R64" i="15"/>
  <c r="S64" i="15"/>
  <c r="T64" i="15"/>
  <c r="U64" i="15"/>
  <c r="R65" i="15"/>
  <c r="S65" i="15"/>
  <c r="T65" i="15"/>
  <c r="U65" i="15"/>
  <c r="R66" i="15"/>
  <c r="S66" i="15"/>
  <c r="T66" i="15"/>
  <c r="U66" i="15"/>
  <c r="R67" i="15"/>
  <c r="S67" i="15"/>
  <c r="T67" i="15"/>
  <c r="U67" i="15"/>
  <c r="R68" i="15"/>
  <c r="S68" i="15"/>
  <c r="T68" i="15"/>
  <c r="U68" i="15"/>
  <c r="R69" i="15"/>
  <c r="S69" i="15"/>
  <c r="T69" i="15"/>
  <c r="U69" i="15"/>
  <c r="R70" i="15"/>
  <c r="S70" i="15"/>
  <c r="T70" i="15"/>
  <c r="U70" i="15"/>
  <c r="R71" i="15"/>
  <c r="S71" i="15"/>
  <c r="T71" i="15"/>
  <c r="U71" i="15"/>
  <c r="R72" i="15"/>
  <c r="S72" i="15"/>
  <c r="T72" i="15"/>
  <c r="U72" i="15"/>
  <c r="R73" i="15"/>
  <c r="S73" i="15"/>
  <c r="T73" i="15"/>
  <c r="U73" i="15"/>
  <c r="R74" i="15"/>
  <c r="S74" i="15"/>
  <c r="T74" i="15"/>
  <c r="U74" i="15"/>
  <c r="R75" i="15"/>
  <c r="S75" i="15"/>
  <c r="T75" i="15"/>
  <c r="U75" i="15"/>
  <c r="R76" i="15"/>
  <c r="S76" i="15"/>
  <c r="T76" i="15"/>
  <c r="U76" i="15"/>
  <c r="R77" i="15"/>
  <c r="S77" i="15"/>
  <c r="T77" i="15"/>
  <c r="U77" i="15"/>
  <c r="R78" i="15"/>
  <c r="S78" i="15"/>
  <c r="T78" i="15"/>
  <c r="U78" i="15"/>
  <c r="R79" i="15"/>
  <c r="S79" i="15"/>
  <c r="T79" i="15"/>
  <c r="U79" i="15"/>
  <c r="R80" i="15"/>
  <c r="S80" i="15"/>
  <c r="T80" i="15"/>
  <c r="U80" i="15"/>
  <c r="R81" i="15"/>
  <c r="S81" i="15"/>
  <c r="T81" i="15"/>
  <c r="U81" i="15"/>
  <c r="R82" i="15"/>
  <c r="S82" i="15"/>
  <c r="T82" i="15"/>
  <c r="U82" i="15"/>
  <c r="R83" i="15"/>
  <c r="S83" i="15"/>
  <c r="T83" i="15"/>
  <c r="U83" i="15"/>
  <c r="R84" i="15"/>
  <c r="S84" i="15"/>
  <c r="T84" i="15"/>
  <c r="U84" i="15"/>
  <c r="R85" i="15"/>
  <c r="S85" i="15"/>
  <c r="T85" i="15"/>
  <c r="U85" i="15"/>
  <c r="R86" i="15"/>
  <c r="S86" i="15"/>
  <c r="T86" i="15"/>
  <c r="U86" i="15"/>
  <c r="R87" i="15"/>
  <c r="S87" i="15"/>
  <c r="T87" i="15"/>
  <c r="U87" i="15"/>
  <c r="R88" i="15"/>
  <c r="S88" i="15"/>
  <c r="T88" i="15"/>
  <c r="U88" i="15"/>
  <c r="R89" i="15"/>
  <c r="S89" i="15"/>
  <c r="T89" i="15"/>
  <c r="U89" i="15"/>
  <c r="R90" i="15"/>
  <c r="S90" i="15"/>
  <c r="T90" i="15"/>
  <c r="U90" i="15"/>
  <c r="R91" i="15"/>
  <c r="S91" i="15"/>
  <c r="T91" i="15"/>
  <c r="U91" i="15"/>
  <c r="R92" i="15"/>
  <c r="S92" i="15"/>
  <c r="T92" i="15"/>
  <c r="U92" i="15"/>
  <c r="R93" i="15"/>
  <c r="S93" i="15"/>
  <c r="T93" i="15"/>
  <c r="U93" i="15"/>
  <c r="S6" i="15"/>
  <c r="T6" i="15"/>
  <c r="U6" i="15"/>
  <c r="R6" i="15"/>
  <c r="J38" i="15"/>
  <c r="K38" i="15"/>
  <c r="L38" i="15"/>
  <c r="J39" i="15"/>
  <c r="K39" i="15"/>
  <c r="L39" i="15"/>
  <c r="J40" i="15"/>
  <c r="K40" i="15"/>
  <c r="L40" i="15"/>
  <c r="J41" i="15"/>
  <c r="K41" i="15"/>
  <c r="L41" i="15"/>
  <c r="J42" i="15"/>
  <c r="K42" i="15"/>
  <c r="L42" i="15"/>
  <c r="J43" i="15"/>
  <c r="K43" i="15"/>
  <c r="L43" i="15"/>
  <c r="J44" i="15"/>
  <c r="K44" i="15"/>
  <c r="L44" i="15"/>
  <c r="J45" i="15"/>
  <c r="K45" i="15"/>
  <c r="L45" i="15"/>
  <c r="J46" i="15"/>
  <c r="K46" i="15"/>
  <c r="L46" i="15"/>
  <c r="J47" i="15"/>
  <c r="K47" i="15"/>
  <c r="L47" i="15"/>
  <c r="J48" i="15"/>
  <c r="K48" i="15"/>
  <c r="L48" i="15"/>
  <c r="J49" i="15"/>
  <c r="K49" i="15"/>
  <c r="L49" i="15"/>
  <c r="J50" i="15"/>
  <c r="K50" i="15"/>
  <c r="L50" i="15"/>
  <c r="J51" i="15"/>
  <c r="K51" i="15"/>
  <c r="L51" i="15"/>
  <c r="J52" i="15"/>
  <c r="K52" i="15"/>
  <c r="L52" i="15"/>
  <c r="J53" i="15"/>
  <c r="K53" i="15"/>
  <c r="L53" i="15"/>
  <c r="J54" i="15"/>
  <c r="K54" i="15"/>
  <c r="L54" i="15"/>
  <c r="J55" i="15"/>
  <c r="K55" i="15"/>
  <c r="L55" i="15"/>
  <c r="J56" i="15"/>
  <c r="K56" i="15"/>
  <c r="L56" i="15"/>
  <c r="J57" i="15"/>
  <c r="K57" i="15"/>
  <c r="L57" i="15"/>
  <c r="J58" i="15"/>
  <c r="K58" i="15"/>
  <c r="L58" i="15"/>
  <c r="J59" i="15"/>
  <c r="K59" i="15"/>
  <c r="L59" i="15"/>
  <c r="J60" i="15"/>
  <c r="K60" i="15"/>
  <c r="L60" i="15"/>
  <c r="J61" i="15"/>
  <c r="K61" i="15"/>
  <c r="L61" i="15"/>
  <c r="J62" i="15"/>
  <c r="K62" i="15"/>
  <c r="L62" i="15"/>
  <c r="J63" i="15"/>
  <c r="K63" i="15"/>
  <c r="L63" i="15"/>
  <c r="J64" i="15"/>
  <c r="K64" i="15"/>
  <c r="L64" i="15"/>
  <c r="J65" i="15"/>
  <c r="K65" i="15"/>
  <c r="L65" i="15"/>
  <c r="J66" i="15"/>
  <c r="K66" i="15"/>
  <c r="L66" i="15"/>
  <c r="J67" i="15"/>
  <c r="K67" i="15"/>
  <c r="L67" i="15"/>
  <c r="J68" i="15"/>
  <c r="K68" i="15"/>
  <c r="L68" i="15"/>
  <c r="J69" i="15"/>
  <c r="K69" i="15"/>
  <c r="L69" i="15"/>
  <c r="J70" i="15"/>
  <c r="K70" i="15"/>
  <c r="L70" i="15"/>
  <c r="J71" i="15"/>
  <c r="K71" i="15"/>
  <c r="L71" i="15"/>
  <c r="J72" i="15"/>
  <c r="K72" i="15"/>
  <c r="L72" i="15"/>
  <c r="J73" i="15"/>
  <c r="K73" i="15"/>
  <c r="L73" i="15"/>
  <c r="J74" i="15"/>
  <c r="K74" i="15"/>
  <c r="L74" i="15"/>
  <c r="J75" i="15"/>
  <c r="K75" i="15"/>
  <c r="L75" i="15"/>
  <c r="J76" i="15"/>
  <c r="K76" i="15"/>
  <c r="L76" i="15"/>
  <c r="J77" i="15"/>
  <c r="K77" i="15"/>
  <c r="L77" i="15"/>
  <c r="J78" i="15"/>
  <c r="K78" i="15"/>
  <c r="L78" i="15"/>
  <c r="J79" i="15"/>
  <c r="K79" i="15"/>
  <c r="L79" i="15"/>
  <c r="J80" i="15"/>
  <c r="K80" i="15"/>
  <c r="L80" i="15"/>
  <c r="J81" i="15"/>
  <c r="K81" i="15"/>
  <c r="L81" i="15"/>
  <c r="J82" i="15"/>
  <c r="K82" i="15"/>
  <c r="L82" i="15"/>
  <c r="J83" i="15"/>
  <c r="K83" i="15"/>
  <c r="L83" i="15"/>
  <c r="J84" i="15"/>
  <c r="K84" i="15"/>
  <c r="L84" i="15"/>
  <c r="J85" i="15"/>
  <c r="K85" i="15"/>
  <c r="L85" i="15"/>
  <c r="J86" i="15"/>
  <c r="K86" i="15"/>
  <c r="L86" i="15"/>
  <c r="J87" i="15"/>
  <c r="K87" i="15"/>
  <c r="L87" i="15"/>
  <c r="J88" i="15"/>
  <c r="K88" i="15"/>
  <c r="L88" i="15"/>
  <c r="J89" i="15"/>
  <c r="K89" i="15"/>
  <c r="L89" i="15"/>
  <c r="J90" i="15"/>
  <c r="K90" i="15"/>
  <c r="L90" i="15"/>
  <c r="J91" i="15"/>
  <c r="K91" i="15"/>
  <c r="L91" i="15"/>
  <c r="J92" i="15"/>
  <c r="K92" i="15"/>
  <c r="L92" i="15"/>
  <c r="J93" i="15"/>
  <c r="K93" i="15"/>
  <c r="L93" i="15"/>
  <c r="K37" i="15"/>
  <c r="L37" i="15"/>
  <c r="J37" i="15"/>
  <c r="J36" i="15"/>
  <c r="K36" i="15"/>
  <c r="L36" i="15"/>
  <c r="J13" i="15"/>
  <c r="H13" i="15" s="1"/>
  <c r="AL13" i="15" s="1"/>
  <c r="K13" i="15"/>
  <c r="L13" i="15"/>
  <c r="J14" i="15"/>
  <c r="K14" i="15"/>
  <c r="L14" i="15"/>
  <c r="J15" i="15"/>
  <c r="K15" i="15"/>
  <c r="L15" i="15"/>
  <c r="J16" i="15"/>
  <c r="K16" i="15"/>
  <c r="L16" i="15"/>
  <c r="J17" i="15"/>
  <c r="K17" i="15"/>
  <c r="L17" i="15"/>
  <c r="J18" i="15"/>
  <c r="K18" i="15"/>
  <c r="L18" i="15"/>
  <c r="J19" i="15"/>
  <c r="K19" i="15"/>
  <c r="L19" i="15"/>
  <c r="J20" i="15"/>
  <c r="K20" i="15"/>
  <c r="L20" i="15"/>
  <c r="J21" i="15"/>
  <c r="K21" i="15"/>
  <c r="L21" i="15"/>
  <c r="J22" i="15"/>
  <c r="K22" i="15"/>
  <c r="L22" i="15"/>
  <c r="J23" i="15"/>
  <c r="K23" i="15"/>
  <c r="L23" i="15"/>
  <c r="J24" i="15"/>
  <c r="K24" i="15"/>
  <c r="L24" i="15"/>
  <c r="J25" i="15"/>
  <c r="K25" i="15"/>
  <c r="L25" i="15"/>
  <c r="J26" i="15"/>
  <c r="K26" i="15"/>
  <c r="L26" i="15"/>
  <c r="J27" i="15"/>
  <c r="K27" i="15"/>
  <c r="L27" i="15"/>
  <c r="J28" i="15"/>
  <c r="K28" i="15"/>
  <c r="L28" i="15"/>
  <c r="J29" i="15"/>
  <c r="K29" i="15"/>
  <c r="L29" i="15"/>
  <c r="J30" i="15"/>
  <c r="K30" i="15"/>
  <c r="L30" i="15"/>
  <c r="J31" i="15"/>
  <c r="K31" i="15"/>
  <c r="L31" i="15"/>
  <c r="J32" i="15"/>
  <c r="K32" i="15"/>
  <c r="L32" i="15"/>
  <c r="J33" i="15"/>
  <c r="K33" i="15"/>
  <c r="L33" i="15"/>
  <c r="J34" i="15"/>
  <c r="K34" i="15"/>
  <c r="L34" i="15"/>
  <c r="J35" i="15"/>
  <c r="K35" i="15"/>
  <c r="L35" i="15"/>
  <c r="K12" i="15"/>
  <c r="L12" i="15"/>
  <c r="J12" i="15"/>
  <c r="J7" i="15"/>
  <c r="K7" i="15"/>
  <c r="L7" i="15"/>
  <c r="J8" i="15"/>
  <c r="K8" i="15"/>
  <c r="L8" i="15"/>
  <c r="J9" i="15"/>
  <c r="K9" i="15"/>
  <c r="M9" i="15" s="1"/>
  <c r="L9" i="15"/>
  <c r="J10" i="15"/>
  <c r="I10" i="15" s="1"/>
  <c r="K10" i="15"/>
  <c r="L10" i="15"/>
  <c r="J11" i="15"/>
  <c r="K11" i="15"/>
  <c r="L11" i="15"/>
  <c r="K6" i="15"/>
  <c r="L6" i="15"/>
  <c r="J6" i="15"/>
  <c r="D13" i="15"/>
  <c r="AJ13" i="15" s="1"/>
  <c r="E13" i="15"/>
  <c r="D14" i="15"/>
  <c r="E14" i="15"/>
  <c r="D15" i="15"/>
  <c r="E15" i="15"/>
  <c r="D16" i="15"/>
  <c r="E16" i="15"/>
  <c r="D17" i="15"/>
  <c r="E17" i="15"/>
  <c r="D18" i="15"/>
  <c r="E18" i="15"/>
  <c r="D19" i="15"/>
  <c r="E19" i="15"/>
  <c r="D20" i="15"/>
  <c r="E20" i="15"/>
  <c r="D21" i="15"/>
  <c r="E21" i="15"/>
  <c r="D22" i="15"/>
  <c r="E22" i="15"/>
  <c r="D23" i="15"/>
  <c r="E23" i="15"/>
  <c r="D24" i="15"/>
  <c r="E24" i="15"/>
  <c r="D25" i="15"/>
  <c r="E25" i="15"/>
  <c r="D26" i="15"/>
  <c r="E26" i="15"/>
  <c r="D27" i="15"/>
  <c r="E27" i="15"/>
  <c r="D28" i="15"/>
  <c r="E28" i="15"/>
  <c r="D29" i="15"/>
  <c r="E29" i="15"/>
  <c r="D30" i="15"/>
  <c r="E30" i="15"/>
  <c r="D31" i="15"/>
  <c r="E31" i="15"/>
  <c r="D32" i="15"/>
  <c r="E32" i="15"/>
  <c r="D33" i="15"/>
  <c r="E33" i="15"/>
  <c r="D34" i="15"/>
  <c r="E34" i="15"/>
  <c r="D35" i="15"/>
  <c r="E35" i="15"/>
  <c r="D36" i="15"/>
  <c r="E36" i="15"/>
  <c r="D37" i="15"/>
  <c r="E37" i="15"/>
  <c r="D38" i="15"/>
  <c r="E38" i="15"/>
  <c r="D39" i="15"/>
  <c r="E39" i="15"/>
  <c r="D40" i="15"/>
  <c r="E40" i="15"/>
  <c r="D41" i="15"/>
  <c r="E41" i="15"/>
  <c r="D42" i="15"/>
  <c r="E42" i="15"/>
  <c r="D43" i="15"/>
  <c r="E43" i="15"/>
  <c r="D44" i="15"/>
  <c r="E44" i="15"/>
  <c r="D45" i="15"/>
  <c r="E45" i="15"/>
  <c r="D46" i="15"/>
  <c r="E46" i="15"/>
  <c r="D47" i="15"/>
  <c r="E47" i="15"/>
  <c r="D48" i="15"/>
  <c r="E48" i="15"/>
  <c r="D49" i="15"/>
  <c r="E49" i="15"/>
  <c r="D50" i="15"/>
  <c r="E50" i="15"/>
  <c r="D51" i="15"/>
  <c r="E51" i="15"/>
  <c r="D52" i="15"/>
  <c r="E52" i="15"/>
  <c r="D53" i="15"/>
  <c r="E53" i="15"/>
  <c r="D54" i="15"/>
  <c r="E54" i="15"/>
  <c r="D55" i="15"/>
  <c r="E55" i="15"/>
  <c r="D56" i="15"/>
  <c r="E56" i="15"/>
  <c r="D57" i="15"/>
  <c r="E57" i="15"/>
  <c r="D58" i="15"/>
  <c r="E58" i="15"/>
  <c r="D59" i="15"/>
  <c r="E59" i="15"/>
  <c r="D60" i="15"/>
  <c r="E60" i="15"/>
  <c r="D61" i="15"/>
  <c r="E61" i="15"/>
  <c r="D62" i="15"/>
  <c r="E62" i="15"/>
  <c r="D63" i="15"/>
  <c r="E63" i="15"/>
  <c r="D64" i="15"/>
  <c r="E64" i="15"/>
  <c r="D65" i="15"/>
  <c r="E65" i="15"/>
  <c r="D66" i="15"/>
  <c r="E66" i="15"/>
  <c r="D67" i="15"/>
  <c r="E67" i="15"/>
  <c r="D68" i="15"/>
  <c r="E68" i="15"/>
  <c r="D69" i="15"/>
  <c r="E69" i="15"/>
  <c r="D70" i="15"/>
  <c r="E70" i="15"/>
  <c r="D71" i="15"/>
  <c r="E71" i="15"/>
  <c r="D72" i="15"/>
  <c r="E72" i="15"/>
  <c r="D73" i="15"/>
  <c r="E73" i="15"/>
  <c r="D74" i="15"/>
  <c r="E74" i="15"/>
  <c r="D75" i="15"/>
  <c r="E75" i="15"/>
  <c r="D76" i="15"/>
  <c r="E76" i="15"/>
  <c r="D77" i="15"/>
  <c r="E77" i="15"/>
  <c r="D78" i="15"/>
  <c r="E78" i="15"/>
  <c r="D79" i="15"/>
  <c r="E79" i="15"/>
  <c r="D80" i="15"/>
  <c r="E80" i="15"/>
  <c r="D81" i="15"/>
  <c r="E81" i="15"/>
  <c r="D82" i="15"/>
  <c r="E82" i="15"/>
  <c r="D83" i="15"/>
  <c r="E83" i="15"/>
  <c r="D84" i="15"/>
  <c r="E84" i="15"/>
  <c r="D85" i="15"/>
  <c r="E85" i="15"/>
  <c r="D86" i="15"/>
  <c r="E86" i="15"/>
  <c r="D87" i="15"/>
  <c r="E87" i="15"/>
  <c r="D88" i="15"/>
  <c r="E88" i="15"/>
  <c r="D89" i="15"/>
  <c r="E89" i="15"/>
  <c r="D90" i="15"/>
  <c r="E90" i="15"/>
  <c r="D91" i="15"/>
  <c r="E91" i="15"/>
  <c r="D92" i="15"/>
  <c r="E92" i="15"/>
  <c r="D93" i="15"/>
  <c r="E93" i="15"/>
  <c r="D7" i="15"/>
  <c r="E7" i="15"/>
  <c r="D8" i="15"/>
  <c r="E8" i="15"/>
  <c r="D9" i="15"/>
  <c r="AJ9" i="15" s="1"/>
  <c r="E9" i="15"/>
  <c r="D10" i="15"/>
  <c r="E10" i="15"/>
  <c r="D11" i="15"/>
  <c r="E11" i="15"/>
  <c r="D12" i="15"/>
  <c r="E12" i="15"/>
  <c r="E6" i="15"/>
  <c r="D6" i="15"/>
  <c r="Q13" i="15"/>
  <c r="V9" i="15" l="1"/>
  <c r="X9" i="15" s="1"/>
  <c r="AE9" i="15"/>
  <c r="W9" i="15"/>
  <c r="AD13" i="15"/>
  <c r="AR10" i="15"/>
  <c r="Y13" i="15"/>
  <c r="Y9" i="15"/>
  <c r="R3" i="15"/>
  <c r="I9" i="15"/>
  <c r="O13" i="15"/>
  <c r="I13" i="15"/>
  <c r="M13" i="15"/>
  <c r="O9" i="15"/>
  <c r="AQ9" i="15" s="1"/>
  <c r="AR9" i="15"/>
  <c r="Y6" i="15"/>
  <c r="Q9" i="15"/>
  <c r="H9" i="15" s="1"/>
  <c r="AL9" i="15" s="1"/>
  <c r="AF9" i="15"/>
  <c r="AN9" i="15" s="1"/>
  <c r="X13" i="15"/>
  <c r="AP9" i="15" l="1"/>
  <c r="AT9" i="15" s="1"/>
  <c r="AS9" i="15" l="1"/>
  <c r="AT60" i="16"/>
  <c r="AT12" i="16"/>
  <c r="AT40" i="16"/>
  <c r="AT36" i="16"/>
  <c r="AT58" i="15"/>
  <c r="AT38" i="15"/>
  <c r="AT10" i="15"/>
  <c r="AT34" i="15"/>
  <c r="AR60" i="16" l="1"/>
  <c r="AR40" i="16"/>
  <c r="AR36" i="16"/>
  <c r="AR58" i="15"/>
  <c r="AR38" i="15"/>
  <c r="AR34" i="15"/>
  <c r="AR12" i="16"/>
  <c r="W30" i="15"/>
  <c r="V30" i="15"/>
  <c r="AR95" i="16" l="1"/>
  <c r="AR94" i="16"/>
  <c r="AR93" i="16"/>
  <c r="AR92" i="16"/>
  <c r="AR88" i="16"/>
  <c r="AR84" i="16"/>
  <c r="AT83" i="16"/>
  <c r="AR83" i="16"/>
  <c r="AT82" i="16"/>
  <c r="AR82" i="16"/>
  <c r="AT81" i="16"/>
  <c r="AR81" i="16"/>
  <c r="AT80" i="16"/>
  <c r="AR80" i="16"/>
  <c r="AT79" i="16"/>
  <c r="AR79" i="16"/>
  <c r="AT78" i="16"/>
  <c r="AR78" i="16"/>
  <c r="AT77" i="16"/>
  <c r="AR77" i="16"/>
  <c r="AT76" i="16"/>
  <c r="AR76" i="16"/>
  <c r="AR75" i="16"/>
  <c r="AR74" i="16"/>
  <c r="AR73" i="16"/>
  <c r="AR72" i="16"/>
  <c r="AR71" i="16"/>
  <c r="AR70" i="16"/>
  <c r="AR69" i="16"/>
  <c r="AR68" i="16"/>
  <c r="AR64" i="16"/>
  <c r="AT59" i="16"/>
  <c r="AR59" i="16"/>
  <c r="AT58" i="16"/>
  <c r="AR58" i="16"/>
  <c r="AT57" i="16"/>
  <c r="AR57" i="16"/>
  <c r="AT56" i="16"/>
  <c r="AR56" i="16"/>
  <c r="AR55" i="16"/>
  <c r="AR54" i="16"/>
  <c r="AR53" i="16"/>
  <c r="AR52" i="16"/>
  <c r="AR48" i="16"/>
  <c r="AR44" i="16"/>
  <c r="AR35" i="16"/>
  <c r="AR34" i="16"/>
  <c r="AR33" i="16"/>
  <c r="AR32" i="16"/>
  <c r="AR31" i="16"/>
  <c r="AR30" i="16"/>
  <c r="AR29" i="16"/>
  <c r="AR28" i="16"/>
  <c r="AR24" i="16"/>
  <c r="AR20" i="16"/>
  <c r="AT19" i="16"/>
  <c r="AR19" i="16"/>
  <c r="AT18" i="16"/>
  <c r="AR18" i="16"/>
  <c r="AT17" i="16"/>
  <c r="AR17" i="16"/>
  <c r="AT16" i="16"/>
  <c r="AR16" i="16"/>
  <c r="AR11" i="16"/>
  <c r="AR10" i="16"/>
  <c r="AR9" i="16"/>
  <c r="AR8" i="16"/>
  <c r="AR93" i="15"/>
  <c r="AR92" i="15"/>
  <c r="AR91" i="15"/>
  <c r="AR90" i="15"/>
  <c r="AR86" i="15"/>
  <c r="AR82" i="15"/>
  <c r="AT81" i="15"/>
  <c r="AR81" i="15"/>
  <c r="AT80" i="15"/>
  <c r="AR80" i="15"/>
  <c r="AT79" i="15"/>
  <c r="AR79" i="15"/>
  <c r="AT78" i="15"/>
  <c r="AR78" i="15"/>
  <c r="AT77" i="15"/>
  <c r="AR77" i="15"/>
  <c r="AT76" i="15"/>
  <c r="AR76" i="15"/>
  <c r="AT75" i="15"/>
  <c r="AR75" i="15"/>
  <c r="AT74" i="15"/>
  <c r="AR74" i="15"/>
  <c r="AR73" i="15"/>
  <c r="AR72" i="15"/>
  <c r="AR71" i="15"/>
  <c r="AR70" i="15"/>
  <c r="AR69" i="15"/>
  <c r="AR68" i="15"/>
  <c r="AR67" i="15"/>
  <c r="AR66" i="15"/>
  <c r="AR62" i="15"/>
  <c r="AT57" i="15"/>
  <c r="AR57" i="15"/>
  <c r="AT56" i="15"/>
  <c r="AR56" i="15"/>
  <c r="AT55" i="15"/>
  <c r="AR55" i="15"/>
  <c r="AT54" i="15"/>
  <c r="AR54" i="15"/>
  <c r="AR53" i="15"/>
  <c r="AR52" i="15"/>
  <c r="AR51" i="15"/>
  <c r="AR50" i="15"/>
  <c r="AR46" i="15"/>
  <c r="AR42" i="15"/>
  <c r="AR33" i="15"/>
  <c r="AR32" i="15"/>
  <c r="AR31" i="15"/>
  <c r="AR30" i="15"/>
  <c r="AR29" i="15"/>
  <c r="AR28" i="15"/>
  <c r="AR27" i="15"/>
  <c r="AR26" i="15"/>
  <c r="AR22" i="15"/>
  <c r="AR18" i="15"/>
  <c r="AT17" i="15"/>
  <c r="AR17" i="15"/>
  <c r="AT16" i="15"/>
  <c r="AR16" i="15"/>
  <c r="AT15" i="15"/>
  <c r="AR15" i="15"/>
  <c r="AT14" i="15"/>
  <c r="AR14" i="15"/>
  <c r="AR8" i="15"/>
  <c r="AR7" i="15"/>
  <c r="AR6" i="15"/>
  <c r="P87" i="16" l="1"/>
  <c r="P86" i="16"/>
  <c r="P85" i="16"/>
  <c r="P84" i="16"/>
  <c r="P85" i="15"/>
  <c r="P84" i="15"/>
  <c r="P83" i="15"/>
  <c r="P82" i="15"/>
  <c r="M93" i="16" l="1"/>
  <c r="M31" i="16"/>
  <c r="M32" i="16"/>
  <c r="M33" i="16"/>
  <c r="M34" i="16"/>
  <c r="M35" i="16"/>
  <c r="M36" i="16"/>
  <c r="M37" i="16"/>
  <c r="M38" i="16"/>
  <c r="M39" i="16"/>
  <c r="M40" i="16"/>
  <c r="M41" i="16"/>
  <c r="M42" i="16"/>
  <c r="M43" i="16"/>
  <c r="M44" i="16"/>
  <c r="M45" i="16"/>
  <c r="M46" i="16"/>
  <c r="M47" i="16"/>
  <c r="M48" i="16"/>
  <c r="M49" i="16"/>
  <c r="M50" i="16"/>
  <c r="M51" i="16"/>
  <c r="M52" i="16"/>
  <c r="M53" i="16"/>
  <c r="M54" i="16"/>
  <c r="M55" i="16"/>
  <c r="M56" i="16"/>
  <c r="M57" i="16"/>
  <c r="M58" i="16"/>
  <c r="M59" i="16"/>
  <c r="M60" i="16"/>
  <c r="M61" i="16"/>
  <c r="M62" i="16"/>
  <c r="M63" i="16"/>
  <c r="M64" i="16"/>
  <c r="M65" i="16"/>
  <c r="M66" i="16"/>
  <c r="M67" i="16"/>
  <c r="M68" i="16"/>
  <c r="M69" i="16"/>
  <c r="M70" i="16"/>
  <c r="M71" i="16"/>
  <c r="M72" i="16"/>
  <c r="M73" i="16"/>
  <c r="M74" i="16"/>
  <c r="M75" i="16"/>
  <c r="M76" i="16"/>
  <c r="M77" i="16"/>
  <c r="M78" i="16"/>
  <c r="M79" i="16"/>
  <c r="M80" i="16"/>
  <c r="M81" i="16"/>
  <c r="M82" i="16"/>
  <c r="M83" i="16"/>
  <c r="M84" i="16"/>
  <c r="M85" i="16"/>
  <c r="M86" i="16"/>
  <c r="M87" i="16"/>
  <c r="M88" i="16"/>
  <c r="M89" i="16"/>
  <c r="M90" i="16"/>
  <c r="M91" i="16"/>
  <c r="M92" i="16"/>
  <c r="M94" i="16"/>
  <c r="M95" i="16"/>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V6" i="15"/>
  <c r="W6" i="15"/>
  <c r="AJ95" i="16" l="1"/>
  <c r="AD95" i="16"/>
  <c r="AF95" i="16" s="1"/>
  <c r="AN95" i="16" s="1"/>
  <c r="Y95" i="16"/>
  <c r="W95" i="16"/>
  <c r="V95" i="16"/>
  <c r="Q95" i="16"/>
  <c r="H95" i="16" s="1"/>
  <c r="AL95" i="16" s="1"/>
  <c r="O95" i="16"/>
  <c r="I95" i="16"/>
  <c r="AJ94" i="16"/>
  <c r="AD94" i="16"/>
  <c r="AE94" i="16" s="1"/>
  <c r="Y94" i="16"/>
  <c r="W94" i="16"/>
  <c r="V94" i="16"/>
  <c r="Q94" i="16"/>
  <c r="H94" i="16" s="1"/>
  <c r="AL94" i="16" s="1"/>
  <c r="O94" i="16"/>
  <c r="I94" i="16"/>
  <c r="AJ93" i="16"/>
  <c r="AD93" i="16"/>
  <c r="AF93" i="16" s="1"/>
  <c r="AN93" i="16" s="1"/>
  <c r="Y93" i="16"/>
  <c r="W93" i="16"/>
  <c r="V93" i="16"/>
  <c r="Q93" i="16"/>
  <c r="H93" i="16" s="1"/>
  <c r="AL93" i="16" s="1"/>
  <c r="O93" i="16"/>
  <c r="I93" i="16"/>
  <c r="AJ92" i="16"/>
  <c r="AD92" i="16"/>
  <c r="AF92" i="16" s="1"/>
  <c r="AN92" i="16" s="1"/>
  <c r="Y92" i="16"/>
  <c r="W92" i="16"/>
  <c r="V92" i="16"/>
  <c r="Q92" i="16"/>
  <c r="H92" i="16" s="1"/>
  <c r="AL92" i="16" s="1"/>
  <c r="O92" i="16"/>
  <c r="I92" i="16"/>
  <c r="AJ91" i="16"/>
  <c r="AF91" i="16"/>
  <c r="AN91" i="16" s="1"/>
  <c r="AE91" i="16"/>
  <c r="AD91" i="16"/>
  <c r="Y91" i="16"/>
  <c r="W91" i="16"/>
  <c r="V91" i="16"/>
  <c r="Q91" i="16"/>
  <c r="O91" i="16"/>
  <c r="I91" i="16"/>
  <c r="H91" i="16"/>
  <c r="AL91" i="16" s="1"/>
  <c r="AJ90" i="16"/>
  <c r="AF90" i="16"/>
  <c r="AN90" i="16" s="1"/>
  <c r="AE90" i="16"/>
  <c r="AD90" i="16"/>
  <c r="Y90" i="16"/>
  <c r="W90" i="16"/>
  <c r="V90" i="16"/>
  <c r="Q90" i="16"/>
  <c r="O90" i="16"/>
  <c r="I90" i="16"/>
  <c r="H90" i="16"/>
  <c r="AL90" i="16" s="1"/>
  <c r="AJ89" i="16"/>
  <c r="AD89" i="16"/>
  <c r="AF89" i="16" s="1"/>
  <c r="AN89" i="16" s="1"/>
  <c r="Y89" i="16"/>
  <c r="W89" i="16"/>
  <c r="V89" i="16"/>
  <c r="Q89" i="16"/>
  <c r="H89" i="16" s="1"/>
  <c r="AL89" i="16" s="1"/>
  <c r="O89" i="16"/>
  <c r="I89" i="16"/>
  <c r="AJ88" i="16"/>
  <c r="AF88" i="16"/>
  <c r="AN88" i="16" s="1"/>
  <c r="AE88" i="16"/>
  <c r="AD88" i="16"/>
  <c r="Y88" i="16"/>
  <c r="W88" i="16"/>
  <c r="V88" i="16"/>
  <c r="Q88" i="16"/>
  <c r="O88" i="16"/>
  <c r="I88" i="16"/>
  <c r="H88" i="16"/>
  <c r="AL88" i="16" s="1"/>
  <c r="AJ87" i="16"/>
  <c r="AF87" i="16"/>
  <c r="AN87" i="16" s="1"/>
  <c r="AE87" i="16"/>
  <c r="AD87" i="16"/>
  <c r="Y87" i="16"/>
  <c r="AH87" i="16" s="1"/>
  <c r="AO87" i="16" s="1"/>
  <c r="W87" i="16"/>
  <c r="V87" i="16"/>
  <c r="Q87" i="16"/>
  <c r="O87" i="16"/>
  <c r="I87" i="16"/>
  <c r="G87" i="16" s="1"/>
  <c r="AM87" i="16" s="1"/>
  <c r="H87" i="16"/>
  <c r="AL87" i="16" s="1"/>
  <c r="AJ86" i="16"/>
  <c r="AF86" i="16"/>
  <c r="AN86" i="16" s="1"/>
  <c r="AE86" i="16"/>
  <c r="AD86" i="16"/>
  <c r="Y86" i="16"/>
  <c r="AH86" i="16" s="1"/>
  <c r="AO86" i="16" s="1"/>
  <c r="W86" i="16"/>
  <c r="V86" i="16"/>
  <c r="Q86" i="16"/>
  <c r="O86" i="16"/>
  <c r="I86" i="16"/>
  <c r="G86" i="16" s="1"/>
  <c r="AM86" i="16" s="1"/>
  <c r="H86" i="16"/>
  <c r="AL86" i="16" s="1"/>
  <c r="AJ85" i="16"/>
  <c r="AF85" i="16"/>
  <c r="AN85" i="16" s="1"/>
  <c r="AE85" i="16"/>
  <c r="AD85" i="16"/>
  <c r="Y85" i="16"/>
  <c r="AH85" i="16" s="1"/>
  <c r="AO85" i="16" s="1"/>
  <c r="W85" i="16"/>
  <c r="V85" i="16"/>
  <c r="Q85" i="16"/>
  <c r="O85" i="16"/>
  <c r="I85" i="16"/>
  <c r="G85" i="16" s="1"/>
  <c r="AM85" i="16" s="1"/>
  <c r="H85" i="16"/>
  <c r="AL85" i="16" s="1"/>
  <c r="AJ84" i="16"/>
  <c r="AF84" i="16"/>
  <c r="AN84" i="16" s="1"/>
  <c r="AE84" i="16"/>
  <c r="AD84" i="16"/>
  <c r="Y84" i="16"/>
  <c r="AH84" i="16" s="1"/>
  <c r="AO84" i="16" s="1"/>
  <c r="W84" i="16"/>
  <c r="V84" i="16"/>
  <c r="Q84" i="16"/>
  <c r="O84" i="16"/>
  <c r="I84" i="16"/>
  <c r="G84" i="16" s="1"/>
  <c r="AM84" i="16" s="1"/>
  <c r="H84" i="16"/>
  <c r="AL84" i="16" s="1"/>
  <c r="AJ83" i="16"/>
  <c r="AF83" i="16"/>
  <c r="AN83" i="16" s="1"/>
  <c r="AE83" i="16"/>
  <c r="AD83" i="16"/>
  <c r="Y83" i="16"/>
  <c r="W83" i="16"/>
  <c r="V83" i="16"/>
  <c r="Q83" i="16"/>
  <c r="O83" i="16"/>
  <c r="I83" i="16"/>
  <c r="H83" i="16"/>
  <c r="AL83" i="16" s="1"/>
  <c r="AJ82" i="16"/>
  <c r="AD82" i="16"/>
  <c r="AE82" i="16" s="1"/>
  <c r="Y82" i="16"/>
  <c r="W82" i="16"/>
  <c r="V82" i="16"/>
  <c r="Q82" i="16"/>
  <c r="H82" i="16" s="1"/>
  <c r="AL82" i="16" s="1"/>
  <c r="O82" i="16"/>
  <c r="I82" i="16"/>
  <c r="AJ81" i="16"/>
  <c r="AD81" i="16"/>
  <c r="AF81" i="16" s="1"/>
  <c r="AN81" i="16" s="1"/>
  <c r="Y81" i="16"/>
  <c r="W81" i="16"/>
  <c r="V81" i="16"/>
  <c r="Q81" i="16"/>
  <c r="H81" i="16" s="1"/>
  <c r="AL81" i="16" s="1"/>
  <c r="O81" i="16"/>
  <c r="I81" i="16"/>
  <c r="AJ80" i="16"/>
  <c r="AD80" i="16"/>
  <c r="Y80" i="16"/>
  <c r="W80" i="16"/>
  <c r="V80" i="16"/>
  <c r="Q80" i="16"/>
  <c r="H80" i="16" s="1"/>
  <c r="AL80" i="16" s="1"/>
  <c r="O80" i="16"/>
  <c r="I80" i="16"/>
  <c r="AJ79" i="16"/>
  <c r="AF79" i="16"/>
  <c r="AN79" i="16" s="1"/>
  <c r="AE79" i="16"/>
  <c r="AD79" i="16"/>
  <c r="Y79" i="16"/>
  <c r="W79" i="16"/>
  <c r="V79" i="16"/>
  <c r="Q79" i="16"/>
  <c r="O79" i="16"/>
  <c r="I79" i="16"/>
  <c r="H79" i="16"/>
  <c r="AL79" i="16" s="1"/>
  <c r="AJ78" i="16"/>
  <c r="AD78" i="16"/>
  <c r="AF78" i="16" s="1"/>
  <c r="AN78" i="16" s="1"/>
  <c r="Y78" i="16"/>
  <c r="W78" i="16"/>
  <c r="V78" i="16"/>
  <c r="Q78" i="16"/>
  <c r="H78" i="16" s="1"/>
  <c r="AL78" i="16" s="1"/>
  <c r="O78" i="16"/>
  <c r="I78" i="16"/>
  <c r="AJ77" i="16"/>
  <c r="AD77" i="16"/>
  <c r="AF77" i="16" s="1"/>
  <c r="AN77" i="16" s="1"/>
  <c r="Y77" i="16"/>
  <c r="W77" i="16"/>
  <c r="V77" i="16"/>
  <c r="Q77" i="16"/>
  <c r="H77" i="16" s="1"/>
  <c r="AL77" i="16" s="1"/>
  <c r="O77" i="16"/>
  <c r="I77" i="16"/>
  <c r="AJ76" i="16"/>
  <c r="AD76" i="16"/>
  <c r="Y76" i="16"/>
  <c r="W76" i="16"/>
  <c r="V76" i="16"/>
  <c r="Q76" i="16"/>
  <c r="H76" i="16" s="1"/>
  <c r="AL76" i="16" s="1"/>
  <c r="O76" i="16"/>
  <c r="I76" i="16"/>
  <c r="AJ75" i="16"/>
  <c r="AD75" i="16"/>
  <c r="AF75" i="16" s="1"/>
  <c r="AN75" i="16" s="1"/>
  <c r="Y75" i="16"/>
  <c r="W75" i="16"/>
  <c r="V75" i="16"/>
  <c r="Q75" i="16"/>
  <c r="H75" i="16" s="1"/>
  <c r="AL75" i="16" s="1"/>
  <c r="O75" i="16"/>
  <c r="I75" i="16"/>
  <c r="AJ74" i="16"/>
  <c r="AD74" i="16"/>
  <c r="AF74" i="16" s="1"/>
  <c r="AN74" i="16" s="1"/>
  <c r="Y74" i="16"/>
  <c r="W74" i="16"/>
  <c r="V74" i="16"/>
  <c r="Q74" i="16"/>
  <c r="H74" i="16" s="1"/>
  <c r="AL74" i="16" s="1"/>
  <c r="O74" i="16"/>
  <c r="I74" i="16"/>
  <c r="AJ73" i="16"/>
  <c r="AD73" i="16"/>
  <c r="Y73" i="16"/>
  <c r="W73" i="16"/>
  <c r="V73" i="16"/>
  <c r="Q73" i="16"/>
  <c r="H73" i="16" s="1"/>
  <c r="AL73" i="16" s="1"/>
  <c r="O73" i="16"/>
  <c r="I73" i="16"/>
  <c r="AJ72" i="16"/>
  <c r="AD72" i="16"/>
  <c r="Y72" i="16"/>
  <c r="W72" i="16"/>
  <c r="V72" i="16"/>
  <c r="Q72" i="16"/>
  <c r="H72" i="16" s="1"/>
  <c r="AL72" i="16" s="1"/>
  <c r="O72" i="16"/>
  <c r="I72" i="16"/>
  <c r="AJ71" i="16"/>
  <c r="AD71" i="16"/>
  <c r="AF71" i="16" s="1"/>
  <c r="AN71" i="16" s="1"/>
  <c r="Y71" i="16"/>
  <c r="W71" i="16"/>
  <c r="V71" i="16"/>
  <c r="Q71" i="16"/>
  <c r="H71" i="16" s="1"/>
  <c r="AL71" i="16" s="1"/>
  <c r="O71" i="16"/>
  <c r="I71" i="16"/>
  <c r="AJ70" i="16"/>
  <c r="AD70" i="16"/>
  <c r="AF70" i="16" s="1"/>
  <c r="AN70" i="16" s="1"/>
  <c r="Y70" i="16"/>
  <c r="W70" i="16"/>
  <c r="V70" i="16"/>
  <c r="Q70" i="16"/>
  <c r="H70" i="16" s="1"/>
  <c r="AL70" i="16" s="1"/>
  <c r="O70" i="16"/>
  <c r="I70" i="16"/>
  <c r="AJ69" i="16"/>
  <c r="AD69" i="16"/>
  <c r="AF69" i="16" s="1"/>
  <c r="AN69" i="16" s="1"/>
  <c r="Y69" i="16"/>
  <c r="W69" i="16"/>
  <c r="V69" i="16"/>
  <c r="Q69" i="16"/>
  <c r="H69" i="16" s="1"/>
  <c r="AL69" i="16" s="1"/>
  <c r="O69" i="16"/>
  <c r="I69" i="16"/>
  <c r="AJ68" i="16"/>
  <c r="AD68" i="16"/>
  <c r="Y68" i="16"/>
  <c r="W68" i="16"/>
  <c r="V68" i="16"/>
  <c r="Q68" i="16"/>
  <c r="H68" i="16" s="1"/>
  <c r="AL68" i="16" s="1"/>
  <c r="O68" i="16"/>
  <c r="I68" i="16"/>
  <c r="AJ67" i="16"/>
  <c r="AF67" i="16"/>
  <c r="AN67" i="16" s="1"/>
  <c r="AE67" i="16"/>
  <c r="AD67" i="16"/>
  <c r="Y67" i="16"/>
  <c r="W67" i="16"/>
  <c r="V67" i="16"/>
  <c r="Q67" i="16"/>
  <c r="O67" i="16"/>
  <c r="I67" i="16"/>
  <c r="H67" i="16"/>
  <c r="AL67" i="16" s="1"/>
  <c r="AJ66" i="16"/>
  <c r="AF66" i="16"/>
  <c r="AN66" i="16" s="1"/>
  <c r="AE66" i="16"/>
  <c r="AD66" i="16"/>
  <c r="Y66" i="16"/>
  <c r="W66" i="16"/>
  <c r="V66" i="16"/>
  <c r="Q66" i="16"/>
  <c r="O66" i="16"/>
  <c r="I66" i="16"/>
  <c r="H66" i="16"/>
  <c r="AL66" i="16" s="1"/>
  <c r="AJ65" i="16"/>
  <c r="AF65" i="16"/>
  <c r="AN65" i="16" s="1"/>
  <c r="AE65" i="16"/>
  <c r="AD65" i="16"/>
  <c r="Y65" i="16"/>
  <c r="W65" i="16"/>
  <c r="V65" i="16"/>
  <c r="Q65" i="16"/>
  <c r="O65" i="16"/>
  <c r="I65" i="16"/>
  <c r="H65" i="16"/>
  <c r="AL65" i="16" s="1"/>
  <c r="AJ64" i="16"/>
  <c r="AD64" i="16"/>
  <c r="Y64" i="16"/>
  <c r="W64" i="16"/>
  <c r="V64" i="16"/>
  <c r="Q64" i="16"/>
  <c r="H64" i="16" s="1"/>
  <c r="AL64" i="16" s="1"/>
  <c r="O64" i="16"/>
  <c r="I64" i="16"/>
  <c r="AJ63" i="16"/>
  <c r="AD63" i="16"/>
  <c r="AE63" i="16" s="1"/>
  <c r="Y63" i="16"/>
  <c r="W63" i="16"/>
  <c r="V63" i="16"/>
  <c r="Q63" i="16"/>
  <c r="O63" i="16"/>
  <c r="I63" i="16"/>
  <c r="H63" i="16"/>
  <c r="AL63" i="16" s="1"/>
  <c r="AJ62" i="16"/>
  <c r="AE62" i="16"/>
  <c r="AD62" i="16"/>
  <c r="AF62" i="16" s="1"/>
  <c r="AN62" i="16" s="1"/>
  <c r="Y62" i="16"/>
  <c r="W62" i="16"/>
  <c r="V62" i="16"/>
  <c r="Q62" i="16"/>
  <c r="O62" i="16"/>
  <c r="I62" i="16"/>
  <c r="H62" i="16"/>
  <c r="AL62" i="16" s="1"/>
  <c r="AJ61" i="16"/>
  <c r="AD61" i="16"/>
  <c r="Y61" i="16"/>
  <c r="W61" i="16"/>
  <c r="V61" i="16"/>
  <c r="Q61" i="16"/>
  <c r="H61" i="16" s="1"/>
  <c r="AL61" i="16" s="1"/>
  <c r="O61" i="16"/>
  <c r="I61" i="16"/>
  <c r="AJ60" i="16"/>
  <c r="AD60" i="16"/>
  <c r="AE60" i="16" s="1"/>
  <c r="Y60" i="16"/>
  <c r="W60" i="16"/>
  <c r="V60" i="16"/>
  <c r="Q60" i="16"/>
  <c r="H60" i="16" s="1"/>
  <c r="AL60" i="16" s="1"/>
  <c r="O60" i="16"/>
  <c r="I60" i="16"/>
  <c r="AJ59" i="16"/>
  <c r="AD59" i="16"/>
  <c r="AE59" i="16" s="1"/>
  <c r="Y59" i="16"/>
  <c r="W59" i="16"/>
  <c r="V59" i="16"/>
  <c r="Q59" i="16"/>
  <c r="H59" i="16" s="1"/>
  <c r="AL59" i="16" s="1"/>
  <c r="O59" i="16"/>
  <c r="I59" i="16"/>
  <c r="AJ58" i="16"/>
  <c r="AD58" i="16"/>
  <c r="AE58" i="16" s="1"/>
  <c r="Y58" i="16"/>
  <c r="W58" i="16"/>
  <c r="V58" i="16"/>
  <c r="Q58" i="16"/>
  <c r="H58" i="16" s="1"/>
  <c r="AL58" i="16" s="1"/>
  <c r="O58" i="16"/>
  <c r="I58" i="16"/>
  <c r="AJ57" i="16"/>
  <c r="AD57" i="16"/>
  <c r="AF57" i="16" s="1"/>
  <c r="AN57" i="16" s="1"/>
  <c r="Y57" i="16"/>
  <c r="W57" i="16"/>
  <c r="V57" i="16"/>
  <c r="Q57" i="16"/>
  <c r="H57" i="16" s="1"/>
  <c r="AL57" i="16" s="1"/>
  <c r="O57" i="16"/>
  <c r="I57" i="16"/>
  <c r="AJ56" i="16"/>
  <c r="AD56" i="16"/>
  <c r="AE56" i="16" s="1"/>
  <c r="Y56" i="16"/>
  <c r="W56" i="16"/>
  <c r="V56" i="16"/>
  <c r="Q56" i="16"/>
  <c r="H56" i="16" s="1"/>
  <c r="AL56" i="16" s="1"/>
  <c r="O56" i="16"/>
  <c r="I56" i="16"/>
  <c r="AJ55" i="16"/>
  <c r="AF55" i="16"/>
  <c r="AN55" i="16" s="1"/>
  <c r="AD55" i="16"/>
  <c r="AE55" i="16" s="1"/>
  <c r="Y55" i="16"/>
  <c r="W55" i="16"/>
  <c r="V55" i="16"/>
  <c r="Q55" i="16"/>
  <c r="H55" i="16" s="1"/>
  <c r="AL55" i="16" s="1"/>
  <c r="O55" i="16"/>
  <c r="I55" i="16"/>
  <c r="AJ54" i="16"/>
  <c r="AD54" i="16"/>
  <c r="AE54" i="16" s="1"/>
  <c r="Y54" i="16"/>
  <c r="W54" i="16"/>
  <c r="V54" i="16"/>
  <c r="Q54" i="16"/>
  <c r="H54" i="16" s="1"/>
  <c r="AL54" i="16" s="1"/>
  <c r="O54" i="16"/>
  <c r="I54" i="16"/>
  <c r="AJ53" i="16"/>
  <c r="AD53" i="16"/>
  <c r="Y53" i="16"/>
  <c r="W53" i="16"/>
  <c r="V53" i="16"/>
  <c r="Q53" i="16"/>
  <c r="H53" i="16" s="1"/>
  <c r="AL53" i="16" s="1"/>
  <c r="O53" i="16"/>
  <c r="I53" i="16"/>
  <c r="AJ52" i="16"/>
  <c r="AD52" i="16"/>
  <c r="AE52" i="16" s="1"/>
  <c r="Y52" i="16"/>
  <c r="W52" i="16"/>
  <c r="V52" i="16"/>
  <c r="Q52" i="16"/>
  <c r="H52" i="16" s="1"/>
  <c r="AL52" i="16" s="1"/>
  <c r="O52" i="16"/>
  <c r="I52" i="16"/>
  <c r="AJ51" i="16"/>
  <c r="AF51" i="16"/>
  <c r="AN51" i="16" s="1"/>
  <c r="AE51" i="16"/>
  <c r="AD51" i="16"/>
  <c r="Y51" i="16"/>
  <c r="W51" i="16"/>
  <c r="V51" i="16"/>
  <c r="Q51" i="16"/>
  <c r="O51" i="16"/>
  <c r="I51" i="16"/>
  <c r="G51" i="16" s="1"/>
  <c r="AM51" i="16" s="1"/>
  <c r="H51" i="16"/>
  <c r="AL51" i="16" s="1"/>
  <c r="AJ50" i="16"/>
  <c r="AF50" i="16"/>
  <c r="AN50" i="16" s="1"/>
  <c r="AE50" i="16"/>
  <c r="AD50" i="16"/>
  <c r="Y50" i="16"/>
  <c r="W50" i="16"/>
  <c r="V50" i="16"/>
  <c r="Q50" i="16"/>
  <c r="O50" i="16"/>
  <c r="I50" i="16"/>
  <c r="G50" i="16" s="1"/>
  <c r="AM50" i="16" s="1"/>
  <c r="H50" i="16"/>
  <c r="AL50" i="16" s="1"/>
  <c r="AJ49" i="16"/>
  <c r="AE49" i="16"/>
  <c r="AD49" i="16"/>
  <c r="AF49" i="16" s="1"/>
  <c r="AN49" i="16" s="1"/>
  <c r="Y49" i="16"/>
  <c r="W49" i="16"/>
  <c r="V49" i="16"/>
  <c r="Q49" i="16"/>
  <c r="O49" i="16"/>
  <c r="I49" i="16"/>
  <c r="G49" i="16" s="1"/>
  <c r="AM49" i="16" s="1"/>
  <c r="H49" i="16"/>
  <c r="AL49" i="16" s="1"/>
  <c r="AJ48" i="16"/>
  <c r="AF48" i="16"/>
  <c r="AN48" i="16" s="1"/>
  <c r="AE48" i="16"/>
  <c r="AD48" i="16"/>
  <c r="Y48" i="16"/>
  <c r="W48" i="16"/>
  <c r="V48" i="16"/>
  <c r="Q48" i="16"/>
  <c r="O48" i="16"/>
  <c r="I48" i="16"/>
  <c r="G48" i="16" s="1"/>
  <c r="AM48" i="16" s="1"/>
  <c r="H48" i="16"/>
  <c r="AL48" i="16" s="1"/>
  <c r="AJ47" i="16"/>
  <c r="AF47" i="16"/>
  <c r="AN47" i="16" s="1"/>
  <c r="AE47" i="16"/>
  <c r="AD47" i="16"/>
  <c r="Y47" i="16"/>
  <c r="W47" i="16"/>
  <c r="V47" i="16"/>
  <c r="Q47" i="16"/>
  <c r="O47" i="16"/>
  <c r="I47" i="16"/>
  <c r="H47" i="16"/>
  <c r="AL47" i="16" s="1"/>
  <c r="AJ46" i="16"/>
  <c r="AF46" i="16"/>
  <c r="AN46" i="16" s="1"/>
  <c r="AE46" i="16"/>
  <c r="AD46" i="16"/>
  <c r="Y46" i="16"/>
  <c r="W46" i="16"/>
  <c r="V46" i="16"/>
  <c r="Q46" i="16"/>
  <c r="O46" i="16"/>
  <c r="I46" i="16"/>
  <c r="H46" i="16"/>
  <c r="AL46" i="16" s="1"/>
  <c r="AJ45" i="16"/>
  <c r="AF45" i="16"/>
  <c r="AN45" i="16" s="1"/>
  <c r="AE45" i="16"/>
  <c r="AD45" i="16"/>
  <c r="Y45" i="16"/>
  <c r="W45" i="16"/>
  <c r="V45" i="16"/>
  <c r="Q45" i="16"/>
  <c r="H45" i="16" s="1"/>
  <c r="AL45" i="16" s="1"/>
  <c r="O45" i="16"/>
  <c r="I45" i="16"/>
  <c r="AJ44" i="16"/>
  <c r="AF44" i="16"/>
  <c r="AN44" i="16" s="1"/>
  <c r="AE44" i="16"/>
  <c r="AD44" i="16"/>
  <c r="Y44" i="16"/>
  <c r="W44" i="16"/>
  <c r="V44" i="16"/>
  <c r="Q44" i="16"/>
  <c r="O44" i="16"/>
  <c r="I44" i="16"/>
  <c r="H44" i="16"/>
  <c r="AL44" i="16" s="1"/>
  <c r="AJ43" i="16"/>
  <c r="AE43" i="16"/>
  <c r="AD43" i="16"/>
  <c r="AF43" i="16" s="1"/>
  <c r="AN43" i="16" s="1"/>
  <c r="Y43" i="16"/>
  <c r="W43" i="16"/>
  <c r="V43" i="16"/>
  <c r="Q43" i="16"/>
  <c r="O43" i="16"/>
  <c r="I43" i="16"/>
  <c r="H43" i="16"/>
  <c r="AL43" i="16" s="1"/>
  <c r="AJ42" i="16"/>
  <c r="AD42" i="16"/>
  <c r="AF42" i="16" s="1"/>
  <c r="AN42" i="16" s="1"/>
  <c r="Y42" i="16"/>
  <c r="W42" i="16"/>
  <c r="V42" i="16"/>
  <c r="Q42" i="16"/>
  <c r="H42" i="16" s="1"/>
  <c r="AL42" i="16" s="1"/>
  <c r="O42" i="16"/>
  <c r="I42" i="16"/>
  <c r="AJ41" i="16"/>
  <c r="AD41" i="16"/>
  <c r="AF41" i="16" s="1"/>
  <c r="AN41" i="16" s="1"/>
  <c r="Y41" i="16"/>
  <c r="W41" i="16"/>
  <c r="V41" i="16"/>
  <c r="Q41" i="16"/>
  <c r="H41" i="16" s="1"/>
  <c r="AL41" i="16" s="1"/>
  <c r="O41" i="16"/>
  <c r="I41" i="16"/>
  <c r="AJ40" i="16"/>
  <c r="AD40" i="16"/>
  <c r="AF40" i="16" s="1"/>
  <c r="AN40" i="16" s="1"/>
  <c r="Y40" i="16"/>
  <c r="W40" i="16"/>
  <c r="V40" i="16"/>
  <c r="Q40" i="16"/>
  <c r="H40" i="16" s="1"/>
  <c r="AL40" i="16" s="1"/>
  <c r="O40" i="16"/>
  <c r="I40" i="16"/>
  <c r="AJ39" i="16"/>
  <c r="AD39" i="16"/>
  <c r="AF39" i="16" s="1"/>
  <c r="AN39" i="16" s="1"/>
  <c r="Y39" i="16"/>
  <c r="W39" i="16"/>
  <c r="V39" i="16"/>
  <c r="Q39" i="16"/>
  <c r="H39" i="16" s="1"/>
  <c r="AL39" i="16" s="1"/>
  <c r="O39" i="16"/>
  <c r="I39" i="16"/>
  <c r="AJ38" i="16"/>
  <c r="AD38" i="16"/>
  <c r="AF38" i="16" s="1"/>
  <c r="AN38" i="16" s="1"/>
  <c r="Y38" i="16"/>
  <c r="W38" i="16"/>
  <c r="V38" i="16"/>
  <c r="Q38" i="16"/>
  <c r="O38" i="16"/>
  <c r="I38" i="16"/>
  <c r="H38" i="16"/>
  <c r="AL38" i="16" s="1"/>
  <c r="AJ37" i="16"/>
  <c r="AD37" i="16"/>
  <c r="AF37" i="16" s="1"/>
  <c r="AN37" i="16" s="1"/>
  <c r="Y37" i="16"/>
  <c r="W37" i="16"/>
  <c r="V37" i="16"/>
  <c r="Q37" i="16"/>
  <c r="H37" i="16" s="1"/>
  <c r="AL37" i="16" s="1"/>
  <c r="O37" i="16"/>
  <c r="I37" i="16"/>
  <c r="AJ36" i="16"/>
  <c r="AD36" i="16"/>
  <c r="AF36" i="16" s="1"/>
  <c r="AN36" i="16" s="1"/>
  <c r="Y36" i="16"/>
  <c r="W36" i="16"/>
  <c r="V36" i="16"/>
  <c r="Q36" i="16"/>
  <c r="H36" i="16" s="1"/>
  <c r="AL36" i="16" s="1"/>
  <c r="O36" i="16"/>
  <c r="I36" i="16"/>
  <c r="AJ35" i="16"/>
  <c r="AD35" i="16"/>
  <c r="AF35" i="16" s="1"/>
  <c r="AN35" i="16" s="1"/>
  <c r="Y35" i="16"/>
  <c r="W35" i="16"/>
  <c r="V35" i="16"/>
  <c r="Q35" i="16"/>
  <c r="H35" i="16" s="1"/>
  <c r="AL35" i="16" s="1"/>
  <c r="O35" i="16"/>
  <c r="I35" i="16"/>
  <c r="AJ34" i="16"/>
  <c r="AD34" i="16"/>
  <c r="Y34" i="16"/>
  <c r="W34" i="16"/>
  <c r="V34" i="16"/>
  <c r="Q34" i="16"/>
  <c r="H34" i="16" s="1"/>
  <c r="AL34" i="16" s="1"/>
  <c r="O34" i="16"/>
  <c r="I34" i="16"/>
  <c r="AJ33" i="16"/>
  <c r="AD33" i="16"/>
  <c r="AF33" i="16" s="1"/>
  <c r="AN33" i="16" s="1"/>
  <c r="Y33" i="16"/>
  <c r="W33" i="16"/>
  <c r="V33" i="16"/>
  <c r="Q33" i="16"/>
  <c r="H33" i="16" s="1"/>
  <c r="AL33" i="16" s="1"/>
  <c r="O33" i="16"/>
  <c r="I33" i="16"/>
  <c r="AJ32" i="16"/>
  <c r="AD32" i="16"/>
  <c r="AE32" i="16" s="1"/>
  <c r="Y32" i="16"/>
  <c r="W32" i="16"/>
  <c r="V32" i="16"/>
  <c r="Q32" i="16"/>
  <c r="H32" i="16" s="1"/>
  <c r="AL32" i="16" s="1"/>
  <c r="O32" i="16"/>
  <c r="I32" i="16"/>
  <c r="AJ31" i="16"/>
  <c r="AD31" i="16"/>
  <c r="AE31" i="16" s="1"/>
  <c r="Y31" i="16"/>
  <c r="W31" i="16"/>
  <c r="V31" i="16"/>
  <c r="Q31" i="16"/>
  <c r="H31" i="16" s="1"/>
  <c r="AL31" i="16" s="1"/>
  <c r="O31" i="16"/>
  <c r="I31" i="16"/>
  <c r="AJ30" i="16"/>
  <c r="AD30" i="16"/>
  <c r="AF30" i="16" s="1"/>
  <c r="AN30" i="16" s="1"/>
  <c r="Y30" i="16"/>
  <c r="W30" i="16"/>
  <c r="V30" i="16"/>
  <c r="Q30" i="16"/>
  <c r="H30" i="16" s="1"/>
  <c r="AL30" i="16" s="1"/>
  <c r="O30" i="16"/>
  <c r="M30" i="16"/>
  <c r="I30" i="16"/>
  <c r="AJ29" i="16"/>
  <c r="AD29" i="16"/>
  <c r="AF29" i="16" s="1"/>
  <c r="AN29" i="16" s="1"/>
  <c r="Y29" i="16"/>
  <c r="W29" i="16"/>
  <c r="V29" i="16"/>
  <c r="Q29" i="16"/>
  <c r="H29" i="16" s="1"/>
  <c r="AL29" i="16" s="1"/>
  <c r="O29" i="16"/>
  <c r="M29" i="16"/>
  <c r="I29" i="16"/>
  <c r="AJ28" i="16"/>
  <c r="AD28" i="16"/>
  <c r="Y28" i="16"/>
  <c r="W28" i="16"/>
  <c r="V28" i="16"/>
  <c r="Q28" i="16"/>
  <c r="H28" i="16" s="1"/>
  <c r="AL28" i="16" s="1"/>
  <c r="O28" i="16"/>
  <c r="M28" i="16"/>
  <c r="I28" i="16"/>
  <c r="AJ27" i="16"/>
  <c r="AD27" i="16"/>
  <c r="AF27" i="16" s="1"/>
  <c r="AN27" i="16" s="1"/>
  <c r="Y27" i="16"/>
  <c r="W27" i="16"/>
  <c r="V27" i="16"/>
  <c r="Q27" i="16"/>
  <c r="O27" i="16"/>
  <c r="M27" i="16"/>
  <c r="I27" i="16"/>
  <c r="H27" i="16"/>
  <c r="AL27" i="16" s="1"/>
  <c r="AJ26" i="16"/>
  <c r="AF26" i="16"/>
  <c r="AN26" i="16" s="1"/>
  <c r="AE26" i="16"/>
  <c r="AD26" i="16"/>
  <c r="Y26" i="16"/>
  <c r="W26" i="16"/>
  <c r="V26" i="16"/>
  <c r="Q26" i="16"/>
  <c r="O26" i="16"/>
  <c r="M26" i="16"/>
  <c r="I26" i="16"/>
  <c r="H26" i="16"/>
  <c r="AL26" i="16" s="1"/>
  <c r="AJ25" i="16"/>
  <c r="AF25" i="16"/>
  <c r="AN25" i="16" s="1"/>
  <c r="AE25" i="16"/>
  <c r="AD25" i="16"/>
  <c r="Y25" i="16"/>
  <c r="W25" i="16"/>
  <c r="V25" i="16"/>
  <c r="Q25" i="16"/>
  <c r="O25" i="16"/>
  <c r="M25" i="16"/>
  <c r="I25" i="16"/>
  <c r="H25" i="16"/>
  <c r="AL25" i="16" s="1"/>
  <c r="AJ24" i="16"/>
  <c r="AD24" i="16"/>
  <c r="Y24" i="16"/>
  <c r="W24" i="16"/>
  <c r="V24" i="16"/>
  <c r="Q24" i="16"/>
  <c r="H24" i="16" s="1"/>
  <c r="AL24" i="16" s="1"/>
  <c r="O24" i="16"/>
  <c r="M24" i="16"/>
  <c r="I24" i="16"/>
  <c r="AJ23" i="16"/>
  <c r="AF23" i="16"/>
  <c r="AN23" i="16" s="1"/>
  <c r="AE23" i="16"/>
  <c r="AD23" i="16"/>
  <c r="Y23" i="16"/>
  <c r="W23" i="16"/>
  <c r="V23" i="16"/>
  <c r="Q23" i="16"/>
  <c r="O23" i="16"/>
  <c r="M23" i="16"/>
  <c r="I23" i="16"/>
  <c r="H23" i="16"/>
  <c r="AL23" i="16" s="1"/>
  <c r="AJ22" i="16"/>
  <c r="AF22" i="16"/>
  <c r="AN22" i="16" s="1"/>
  <c r="AE22" i="16"/>
  <c r="AD22" i="16"/>
  <c r="Y22" i="16"/>
  <c r="W22" i="16"/>
  <c r="V22" i="16"/>
  <c r="Q22" i="16"/>
  <c r="O22" i="16"/>
  <c r="M22" i="16"/>
  <c r="I22" i="16"/>
  <c r="H22" i="16"/>
  <c r="AL22" i="16" s="1"/>
  <c r="AJ21" i="16"/>
  <c r="AD21" i="16"/>
  <c r="AE21" i="16" s="1"/>
  <c r="Y21" i="16"/>
  <c r="W21" i="16"/>
  <c r="V21" i="16"/>
  <c r="Q21" i="16"/>
  <c r="O21" i="16"/>
  <c r="M21" i="16"/>
  <c r="I21" i="16"/>
  <c r="H21" i="16"/>
  <c r="AL21" i="16" s="1"/>
  <c r="AJ20" i="16"/>
  <c r="AD20" i="16"/>
  <c r="AF20" i="16" s="1"/>
  <c r="AN20" i="16" s="1"/>
  <c r="Y20" i="16"/>
  <c r="W20" i="16"/>
  <c r="V20" i="16"/>
  <c r="Q20" i="16"/>
  <c r="H20" i="16" s="1"/>
  <c r="AL20" i="16" s="1"/>
  <c r="O20" i="16"/>
  <c r="M20" i="16"/>
  <c r="I20" i="16"/>
  <c r="AJ19" i="16"/>
  <c r="AD19" i="16"/>
  <c r="AE19" i="16" s="1"/>
  <c r="Y19" i="16"/>
  <c r="W19" i="16"/>
  <c r="V19" i="16"/>
  <c r="Q19" i="16"/>
  <c r="H19" i="16" s="1"/>
  <c r="AL19" i="16" s="1"/>
  <c r="O19" i="16"/>
  <c r="M19" i="16"/>
  <c r="I19" i="16"/>
  <c r="AJ18" i="16"/>
  <c r="AD18" i="16"/>
  <c r="AF18" i="16" s="1"/>
  <c r="AN18" i="16" s="1"/>
  <c r="Y18" i="16"/>
  <c r="W18" i="16"/>
  <c r="V18" i="16"/>
  <c r="Q18" i="16"/>
  <c r="H18" i="16" s="1"/>
  <c r="AL18" i="16" s="1"/>
  <c r="O18" i="16"/>
  <c r="M18" i="16"/>
  <c r="I18" i="16"/>
  <c r="AJ17" i="16"/>
  <c r="AD17" i="16"/>
  <c r="AF17" i="16" s="1"/>
  <c r="AN17" i="16" s="1"/>
  <c r="Y17" i="16"/>
  <c r="W17" i="16"/>
  <c r="V17" i="16"/>
  <c r="Q17" i="16"/>
  <c r="H17" i="16" s="1"/>
  <c r="AL17" i="16" s="1"/>
  <c r="O17" i="16"/>
  <c r="M17" i="16"/>
  <c r="I17" i="16"/>
  <c r="AJ16" i="16"/>
  <c r="AD16" i="16"/>
  <c r="Y16" i="16"/>
  <c r="W16" i="16"/>
  <c r="V16" i="16"/>
  <c r="Q16" i="16"/>
  <c r="H16" i="16" s="1"/>
  <c r="AL16" i="16" s="1"/>
  <c r="O16" i="16"/>
  <c r="M16" i="16"/>
  <c r="I16" i="16"/>
  <c r="AJ15" i="16"/>
  <c r="AF15" i="16"/>
  <c r="AN15" i="16" s="1"/>
  <c r="AE15" i="16"/>
  <c r="AD15" i="16"/>
  <c r="Y15" i="16"/>
  <c r="W15" i="16"/>
  <c r="V15" i="16"/>
  <c r="Q15" i="16"/>
  <c r="O15" i="16"/>
  <c r="M15" i="16"/>
  <c r="I15" i="16"/>
  <c r="H15" i="16"/>
  <c r="AL15" i="16" s="1"/>
  <c r="AJ14" i="16"/>
  <c r="AD14" i="16"/>
  <c r="AE14" i="16" s="1"/>
  <c r="Y14" i="16"/>
  <c r="W14" i="16"/>
  <c r="V14" i="16"/>
  <c r="Q14" i="16"/>
  <c r="H14" i="16" s="1"/>
  <c r="AL14" i="16" s="1"/>
  <c r="O14" i="16"/>
  <c r="M14" i="16"/>
  <c r="I14" i="16"/>
  <c r="AJ13" i="16"/>
  <c r="AD13" i="16"/>
  <c r="AF13" i="16" s="1"/>
  <c r="AN13" i="16" s="1"/>
  <c r="Y13" i="16"/>
  <c r="W13" i="16"/>
  <c r="V13" i="16"/>
  <c r="Q13" i="16"/>
  <c r="H13" i="16" s="1"/>
  <c r="AL13" i="16" s="1"/>
  <c r="O13" i="16"/>
  <c r="M13" i="16"/>
  <c r="I13" i="16"/>
  <c r="AJ12" i="16"/>
  <c r="AD12" i="16"/>
  <c r="AF12" i="16" s="1"/>
  <c r="AN12" i="16" s="1"/>
  <c r="Y12" i="16"/>
  <c r="W12" i="16"/>
  <c r="V12" i="16"/>
  <c r="Q12" i="16"/>
  <c r="H12" i="16" s="1"/>
  <c r="AL12" i="16" s="1"/>
  <c r="O12" i="16"/>
  <c r="M12" i="16"/>
  <c r="I12" i="16"/>
  <c r="AJ11" i="16"/>
  <c r="AD11" i="16"/>
  <c r="AF11" i="16" s="1"/>
  <c r="AN11" i="16" s="1"/>
  <c r="Y11" i="16"/>
  <c r="W11" i="16"/>
  <c r="V11" i="16"/>
  <c r="Q11" i="16"/>
  <c r="H11" i="16" s="1"/>
  <c r="AL11" i="16" s="1"/>
  <c r="O11" i="16"/>
  <c r="M11" i="16"/>
  <c r="I11" i="16"/>
  <c r="AJ10" i="16"/>
  <c r="AD10" i="16"/>
  <c r="AF10" i="16" s="1"/>
  <c r="AN10" i="16" s="1"/>
  <c r="Y10" i="16"/>
  <c r="W10" i="16"/>
  <c r="V10" i="16"/>
  <c r="Q10" i="16"/>
  <c r="H10" i="16" s="1"/>
  <c r="AL10" i="16" s="1"/>
  <c r="O10" i="16"/>
  <c r="M10" i="16"/>
  <c r="I10" i="16"/>
  <c r="AJ9" i="16"/>
  <c r="AD9" i="16"/>
  <c r="Y9" i="16"/>
  <c r="W9" i="16"/>
  <c r="V9" i="16"/>
  <c r="Q9" i="16"/>
  <c r="H9" i="16" s="1"/>
  <c r="AL9" i="16" s="1"/>
  <c r="O9" i="16"/>
  <c r="M9" i="16"/>
  <c r="I9" i="16"/>
  <c r="AJ8" i="16"/>
  <c r="AD8" i="16"/>
  <c r="AF8" i="16" s="1"/>
  <c r="AN8" i="16" s="1"/>
  <c r="Y8" i="16"/>
  <c r="W8" i="16"/>
  <c r="V8" i="16"/>
  <c r="Q8" i="16"/>
  <c r="H8" i="16" s="1"/>
  <c r="AL8" i="16" s="1"/>
  <c r="O8" i="16"/>
  <c r="M8" i="16"/>
  <c r="I8" i="16"/>
  <c r="AK5" i="16"/>
  <c r="AJ5" i="16"/>
  <c r="AC5" i="16"/>
  <c r="AB5" i="16"/>
  <c r="AA5" i="16"/>
  <c r="Z5" i="16"/>
  <c r="R5" i="16"/>
  <c r="L5" i="16"/>
  <c r="K5" i="16"/>
  <c r="J5" i="16"/>
  <c r="F5" i="16"/>
  <c r="AF19" i="16" l="1"/>
  <c r="AN19" i="16" s="1"/>
  <c r="AF63" i="16"/>
  <c r="AN63" i="16" s="1"/>
  <c r="AF31" i="16"/>
  <c r="AN31" i="16" s="1"/>
  <c r="AF59" i="16"/>
  <c r="AN59" i="16" s="1"/>
  <c r="AE11" i="16"/>
  <c r="AE39" i="16"/>
  <c r="AE35" i="16"/>
  <c r="AE75" i="16"/>
  <c r="AE78" i="16"/>
  <c r="AE12" i="16"/>
  <c r="AF14" i="16"/>
  <c r="AN14" i="16" s="1"/>
  <c r="AF21" i="16"/>
  <c r="AN21" i="16" s="1"/>
  <c r="AE38" i="16"/>
  <c r="AF82" i="16"/>
  <c r="AN82" i="16" s="1"/>
  <c r="AF94" i="16"/>
  <c r="AN94" i="16" s="1"/>
  <c r="AF54" i="16"/>
  <c r="AN54" i="16" s="1"/>
  <c r="I5" i="16"/>
  <c r="AE42" i="16"/>
  <c r="AE37" i="16"/>
  <c r="AE71" i="16"/>
  <c r="AE36" i="16"/>
  <c r="AH44" i="16"/>
  <c r="AO44" i="16" s="1"/>
  <c r="AH45" i="16"/>
  <c r="AO45" i="16" s="1"/>
  <c r="AF58" i="16"/>
  <c r="AN58" i="16" s="1"/>
  <c r="P44" i="16"/>
  <c r="P46" i="16"/>
  <c r="G46" i="16" s="1"/>
  <c r="AM46" i="16" s="1"/>
  <c r="P45" i="16"/>
  <c r="P47" i="16"/>
  <c r="G47" i="16"/>
  <c r="AM47" i="16" s="1"/>
  <c r="G45" i="16"/>
  <c r="AM45" i="16" s="1"/>
  <c r="AE13" i="16"/>
  <c r="AE27" i="16"/>
  <c r="AE95" i="16"/>
  <c r="Y5" i="16"/>
  <c r="P13" i="16"/>
  <c r="G13" i="16" s="1"/>
  <c r="AM13" i="16" s="1"/>
  <c r="P12" i="16"/>
  <c r="G12" i="16" s="1"/>
  <c r="AM12" i="16" s="1"/>
  <c r="P14" i="16"/>
  <c r="G14" i="16" s="1"/>
  <c r="AM14" i="16" s="1"/>
  <c r="P15" i="16"/>
  <c r="G15" i="16" s="1"/>
  <c r="AM15" i="16" s="1"/>
  <c r="AP52" i="16"/>
  <c r="AQ52" i="16"/>
  <c r="AP54" i="16"/>
  <c r="AQ54" i="16"/>
  <c r="AQ56" i="16"/>
  <c r="AP56" i="16"/>
  <c r="AS56" i="16" s="1"/>
  <c r="AP57" i="16"/>
  <c r="AS57" i="16" s="1"/>
  <c r="AQ57" i="16"/>
  <c r="AQ94" i="16"/>
  <c r="AP94" i="16"/>
  <c r="AQ16" i="16"/>
  <c r="AP16" i="16"/>
  <c r="AS16" i="16" s="1"/>
  <c r="AQ19" i="16"/>
  <c r="AP19" i="16"/>
  <c r="AS19" i="16" s="1"/>
  <c r="AQ58" i="16"/>
  <c r="AP58" i="16"/>
  <c r="AS58" i="16" s="1"/>
  <c r="AQ79" i="16"/>
  <c r="AP79" i="16"/>
  <c r="AS79" i="16" s="1"/>
  <c r="AQ29" i="16"/>
  <c r="AP29" i="16"/>
  <c r="AQ30" i="16"/>
  <c r="AP30" i="16"/>
  <c r="AP17" i="16"/>
  <c r="AS17" i="16" s="1"/>
  <c r="AQ17" i="16"/>
  <c r="AQ76" i="16"/>
  <c r="AP76" i="16"/>
  <c r="AS76" i="16" s="1"/>
  <c r="AP77" i="16"/>
  <c r="AS77" i="16" s="1"/>
  <c r="AQ77" i="16"/>
  <c r="AQ83" i="16"/>
  <c r="AP83" i="16"/>
  <c r="AS83" i="16" s="1"/>
  <c r="AP75" i="16"/>
  <c r="AQ75" i="16"/>
  <c r="AQ93" i="16"/>
  <c r="AP93" i="16"/>
  <c r="AQ31" i="16"/>
  <c r="AP31" i="16"/>
  <c r="AQ11" i="16"/>
  <c r="AP11" i="16"/>
  <c r="AQ18" i="16"/>
  <c r="AP18" i="16"/>
  <c r="AS18" i="16" s="1"/>
  <c r="AQ32" i="16"/>
  <c r="AP32" i="16"/>
  <c r="AQ33" i="16"/>
  <c r="AP33" i="16"/>
  <c r="AQ34" i="16"/>
  <c r="AP34" i="16"/>
  <c r="AQ68" i="16"/>
  <c r="AP68" i="16"/>
  <c r="AP69" i="16"/>
  <c r="AQ69" i="16"/>
  <c r="AQ70" i="16"/>
  <c r="AP70" i="16"/>
  <c r="AQ78" i="16"/>
  <c r="AP78" i="16"/>
  <c r="AS78" i="16" s="1"/>
  <c r="AQ80" i="16"/>
  <c r="AP80" i="16"/>
  <c r="AS80" i="16" s="1"/>
  <c r="AQ81" i="16"/>
  <c r="AP81" i="16"/>
  <c r="AS81" i="16" s="1"/>
  <c r="AQ10" i="16"/>
  <c r="AP10" i="16"/>
  <c r="AP35" i="16"/>
  <c r="AQ35" i="16"/>
  <c r="AQ59" i="16"/>
  <c r="AP59" i="16"/>
  <c r="AS59" i="16" s="1"/>
  <c r="AQ71" i="16"/>
  <c r="AP71" i="16"/>
  <c r="AQ82" i="16"/>
  <c r="AP82" i="16"/>
  <c r="AS82" i="16" s="1"/>
  <c r="AQ8" i="16"/>
  <c r="AP8" i="16"/>
  <c r="AQ53" i="16"/>
  <c r="AP53" i="16"/>
  <c r="AP92" i="16"/>
  <c r="AQ92" i="16"/>
  <c r="AQ9" i="16"/>
  <c r="AP9" i="16"/>
  <c r="AQ28" i="16"/>
  <c r="AP28" i="16"/>
  <c r="AP55" i="16"/>
  <c r="AQ55" i="16"/>
  <c r="AQ72" i="16"/>
  <c r="AP72" i="16"/>
  <c r="AQ73" i="16"/>
  <c r="AP73" i="16"/>
  <c r="AP74" i="16"/>
  <c r="AQ74" i="16"/>
  <c r="AQ95" i="16"/>
  <c r="AP95" i="16"/>
  <c r="P55" i="16"/>
  <c r="G55" i="16" s="1"/>
  <c r="AM55" i="16" s="1"/>
  <c r="P53" i="16"/>
  <c r="G53" i="16" s="1"/>
  <c r="AM53" i="16" s="1"/>
  <c r="P54" i="16"/>
  <c r="G54" i="16" s="1"/>
  <c r="AM54" i="16" s="1"/>
  <c r="P52" i="16"/>
  <c r="G52" i="16" s="1"/>
  <c r="AM52" i="16" s="1"/>
  <c r="P30" i="16"/>
  <c r="G30" i="16" s="1"/>
  <c r="AM30" i="16" s="1"/>
  <c r="P29" i="16"/>
  <c r="G29" i="16" s="1"/>
  <c r="AM29" i="16" s="1"/>
  <c r="P31" i="16"/>
  <c r="G31" i="16" s="1"/>
  <c r="AM31" i="16" s="1"/>
  <c r="P28" i="16"/>
  <c r="G28" i="16" s="1"/>
  <c r="AM28" i="16" s="1"/>
  <c r="P79" i="16"/>
  <c r="G79" i="16" s="1"/>
  <c r="AM79" i="16" s="1"/>
  <c r="P76" i="16"/>
  <c r="G76" i="16" s="1"/>
  <c r="AM76" i="16" s="1"/>
  <c r="P78" i="16"/>
  <c r="G78" i="16" s="1"/>
  <c r="AM78" i="16" s="1"/>
  <c r="P77" i="16"/>
  <c r="G77" i="16" s="1"/>
  <c r="AM77" i="16" s="1"/>
  <c r="P67" i="16"/>
  <c r="G67" i="16" s="1"/>
  <c r="AM67" i="16" s="1"/>
  <c r="P66" i="16"/>
  <c r="G66" i="16" s="1"/>
  <c r="AM66" i="16" s="1"/>
  <c r="P65" i="16"/>
  <c r="G65" i="16" s="1"/>
  <c r="AM65" i="16" s="1"/>
  <c r="P64" i="16"/>
  <c r="P35" i="16"/>
  <c r="G35" i="16" s="1"/>
  <c r="AM35" i="16" s="1"/>
  <c r="P34" i="16"/>
  <c r="G34" i="16" s="1"/>
  <c r="AM34" i="16" s="1"/>
  <c r="P33" i="16"/>
  <c r="G33" i="16" s="1"/>
  <c r="AM33" i="16" s="1"/>
  <c r="P32" i="16"/>
  <c r="G32" i="16" s="1"/>
  <c r="AM32" i="16" s="1"/>
  <c r="P37" i="16"/>
  <c r="G37" i="16" s="1"/>
  <c r="AM37" i="16" s="1"/>
  <c r="P36" i="16"/>
  <c r="G36" i="16" s="1"/>
  <c r="AM36" i="16" s="1"/>
  <c r="P39" i="16"/>
  <c r="G39" i="16" s="1"/>
  <c r="AM39" i="16" s="1"/>
  <c r="P38" i="16"/>
  <c r="G38" i="16" s="1"/>
  <c r="AM38" i="16" s="1"/>
  <c r="P50" i="16"/>
  <c r="P49" i="16"/>
  <c r="P48" i="16"/>
  <c r="P51" i="16"/>
  <c r="P82" i="16"/>
  <c r="G82" i="16" s="1"/>
  <c r="AM82" i="16" s="1"/>
  <c r="P81" i="16"/>
  <c r="G81" i="16" s="1"/>
  <c r="AM81" i="16" s="1"/>
  <c r="P80" i="16"/>
  <c r="G80" i="16" s="1"/>
  <c r="AM80" i="16" s="1"/>
  <c r="P83" i="16"/>
  <c r="G83" i="16" s="1"/>
  <c r="AM83" i="16" s="1"/>
  <c r="P95" i="16"/>
  <c r="G95" i="16" s="1"/>
  <c r="AM95" i="16" s="1"/>
  <c r="P94" i="16"/>
  <c r="G94" i="16" s="1"/>
  <c r="AM94" i="16" s="1"/>
  <c r="P93" i="16"/>
  <c r="G93" i="16" s="1"/>
  <c r="AM93" i="16" s="1"/>
  <c r="P92" i="16"/>
  <c r="G92" i="16" s="1"/>
  <c r="AM92" i="16" s="1"/>
  <c r="P11" i="16"/>
  <c r="G11" i="16" s="1"/>
  <c r="AM11" i="16" s="1"/>
  <c r="P10" i="16"/>
  <c r="G10" i="16" s="1"/>
  <c r="AM10" i="16" s="1"/>
  <c r="P9" i="16"/>
  <c r="G9" i="16" s="1"/>
  <c r="AM9" i="16" s="1"/>
  <c r="P8" i="16"/>
  <c r="G8" i="16" s="1"/>
  <c r="AM8" i="16" s="1"/>
  <c r="P23" i="16"/>
  <c r="G23" i="16" s="1"/>
  <c r="AM23" i="16" s="1"/>
  <c r="P22" i="16"/>
  <c r="G22" i="16" s="1"/>
  <c r="AM22" i="16" s="1"/>
  <c r="P21" i="16"/>
  <c r="G21" i="16" s="1"/>
  <c r="AM21" i="16" s="1"/>
  <c r="P20" i="16"/>
  <c r="P24" i="16"/>
  <c r="P27" i="16"/>
  <c r="G27" i="16" s="1"/>
  <c r="AM27" i="16" s="1"/>
  <c r="P25" i="16"/>
  <c r="G25" i="16" s="1"/>
  <c r="AM25" i="16" s="1"/>
  <c r="P26" i="16"/>
  <c r="G26" i="16" s="1"/>
  <c r="AM26" i="16" s="1"/>
  <c r="P18" i="16"/>
  <c r="G18" i="16" s="1"/>
  <c r="AM18" i="16" s="1"/>
  <c r="P17" i="16"/>
  <c r="G17" i="16" s="1"/>
  <c r="AM17" i="16" s="1"/>
  <c r="P16" i="16"/>
  <c r="G16" i="16" s="1"/>
  <c r="AM16" i="16" s="1"/>
  <c r="P19" i="16"/>
  <c r="G19" i="16" s="1"/>
  <c r="AM19" i="16" s="1"/>
  <c r="P43" i="16"/>
  <c r="G43" i="16" s="1"/>
  <c r="AM43" i="16" s="1"/>
  <c r="P42" i="16"/>
  <c r="G42" i="16" s="1"/>
  <c r="AM42" i="16" s="1"/>
  <c r="P40" i="16"/>
  <c r="G40" i="16" s="1"/>
  <c r="AM40" i="16" s="1"/>
  <c r="P41" i="16"/>
  <c r="G41" i="16" s="1"/>
  <c r="AM41" i="16" s="1"/>
  <c r="P56" i="16"/>
  <c r="G56" i="16" s="1"/>
  <c r="AM56" i="16" s="1"/>
  <c r="P59" i="16"/>
  <c r="G59" i="16" s="1"/>
  <c r="AM59" i="16" s="1"/>
  <c r="P58" i="16"/>
  <c r="G58" i="16" s="1"/>
  <c r="AM58" i="16" s="1"/>
  <c r="P57" i="16"/>
  <c r="G57" i="16" s="1"/>
  <c r="AM57" i="16" s="1"/>
  <c r="P62" i="16"/>
  <c r="G62" i="16" s="1"/>
  <c r="AM62" i="16" s="1"/>
  <c r="P61" i="16"/>
  <c r="G61" i="16" s="1"/>
  <c r="AM61" i="16" s="1"/>
  <c r="P63" i="16"/>
  <c r="G63" i="16" s="1"/>
  <c r="AM63" i="16" s="1"/>
  <c r="P60" i="16"/>
  <c r="G60" i="16" s="1"/>
  <c r="AM60" i="16" s="1"/>
  <c r="P69" i="16"/>
  <c r="G69" i="16" s="1"/>
  <c r="AM69" i="16" s="1"/>
  <c r="P68" i="16"/>
  <c r="G68" i="16" s="1"/>
  <c r="AM68" i="16" s="1"/>
  <c r="P70" i="16"/>
  <c r="G70" i="16" s="1"/>
  <c r="AM70" i="16" s="1"/>
  <c r="P71" i="16"/>
  <c r="G71" i="16" s="1"/>
  <c r="AM71" i="16" s="1"/>
  <c r="P75" i="16"/>
  <c r="G75" i="16" s="1"/>
  <c r="AM75" i="16" s="1"/>
  <c r="P74" i="16"/>
  <c r="G74" i="16" s="1"/>
  <c r="AM74" i="16" s="1"/>
  <c r="P73" i="16"/>
  <c r="G73" i="16" s="1"/>
  <c r="AM73" i="16" s="1"/>
  <c r="P72" i="16"/>
  <c r="G72" i="16" s="1"/>
  <c r="AM72" i="16" s="1"/>
  <c r="P88" i="16"/>
  <c r="P89" i="16"/>
  <c r="G89" i="16" s="1"/>
  <c r="AM89" i="16" s="1"/>
  <c r="P91" i="16"/>
  <c r="G91" i="16" s="1"/>
  <c r="AM91" i="16" s="1"/>
  <c r="P90" i="16"/>
  <c r="G90" i="16" s="1"/>
  <c r="AM90" i="16" s="1"/>
  <c r="X74" i="16"/>
  <c r="X23" i="16"/>
  <c r="AE69" i="16"/>
  <c r="X87" i="16"/>
  <c r="X45" i="16"/>
  <c r="X29" i="16"/>
  <c r="X77" i="16"/>
  <c r="X89" i="16"/>
  <c r="X91" i="16"/>
  <c r="X20" i="16"/>
  <c r="X19" i="16"/>
  <c r="X18" i="16"/>
  <c r="X26" i="16"/>
  <c r="X36" i="16"/>
  <c r="N60" i="16"/>
  <c r="X13" i="16"/>
  <c r="AE70" i="16"/>
  <c r="AR5" i="16"/>
  <c r="AD5" i="16"/>
  <c r="X55" i="16"/>
  <c r="X68" i="16"/>
  <c r="F46" i="16"/>
  <c r="N83" i="16"/>
  <c r="X22" i="16"/>
  <c r="X34" i="16"/>
  <c r="AG42" i="16"/>
  <c r="AH42" i="16" s="1"/>
  <c r="AO42" i="16" s="1"/>
  <c r="X78" i="16"/>
  <c r="X83" i="16"/>
  <c r="X88" i="16"/>
  <c r="F52" i="16"/>
  <c r="X16" i="16"/>
  <c r="X38" i="16"/>
  <c r="AF60" i="16"/>
  <c r="AN60" i="16" s="1"/>
  <c r="X61" i="16"/>
  <c r="X71" i="16"/>
  <c r="AE73" i="16"/>
  <c r="AE92" i="16"/>
  <c r="F39" i="16"/>
  <c r="M5" i="16"/>
  <c r="X11" i="16"/>
  <c r="AG12" i="16"/>
  <c r="AH12" i="16" s="1"/>
  <c r="AO12" i="16" s="1"/>
  <c r="AE20" i="16"/>
  <c r="AF73" i="16"/>
  <c r="AN73" i="16" s="1"/>
  <c r="F84" i="16"/>
  <c r="F33" i="16"/>
  <c r="X17" i="16"/>
  <c r="X51" i="16"/>
  <c r="AG82" i="16"/>
  <c r="AH82" i="16" s="1"/>
  <c r="AO82" i="16" s="1"/>
  <c r="F78" i="16"/>
  <c r="AG61" i="16"/>
  <c r="AH61" i="16" s="1"/>
  <c r="AO61" i="16" s="1"/>
  <c r="F71" i="16"/>
  <c r="F20" i="16"/>
  <c r="X28" i="16"/>
  <c r="X31" i="16"/>
  <c r="X33" i="16"/>
  <c r="N37" i="16"/>
  <c r="X56" i="16"/>
  <c r="X73" i="16"/>
  <c r="X75" i="16"/>
  <c r="X84" i="16"/>
  <c r="F65" i="16"/>
  <c r="F14" i="16"/>
  <c r="X39" i="16"/>
  <c r="X41" i="16"/>
  <c r="X44" i="16"/>
  <c r="AG49" i="16"/>
  <c r="AH49" i="16" s="1"/>
  <c r="AO49" i="16" s="1"/>
  <c r="X57" i="16"/>
  <c r="AG59" i="16"/>
  <c r="AH59" i="16" s="1"/>
  <c r="AO59" i="16" s="1"/>
  <c r="N74" i="16"/>
  <c r="X90" i="16"/>
  <c r="X93" i="16"/>
  <c r="F8" i="16"/>
  <c r="F90" i="16"/>
  <c r="F83" i="16"/>
  <c r="F77" i="16"/>
  <c r="F64" i="16"/>
  <c r="F58" i="16"/>
  <c r="F51" i="16"/>
  <c r="F45" i="16"/>
  <c r="F32" i="16"/>
  <c r="F26" i="16"/>
  <c r="F19" i="16"/>
  <c r="F13" i="16"/>
  <c r="X10" i="16"/>
  <c r="X15" i="16"/>
  <c r="X52" i="16"/>
  <c r="N59" i="16"/>
  <c r="N58" i="16"/>
  <c r="X63" i="16"/>
  <c r="X65" i="16"/>
  <c r="X69" i="16"/>
  <c r="X80" i="16"/>
  <c r="AG85" i="16"/>
  <c r="X94" i="16"/>
  <c r="F95" i="16"/>
  <c r="F89" i="16"/>
  <c r="F76" i="16"/>
  <c r="F70" i="16"/>
  <c r="F63" i="16"/>
  <c r="F57" i="16"/>
  <c r="F44" i="16"/>
  <c r="F38" i="16"/>
  <c r="F31" i="16"/>
  <c r="F25" i="16"/>
  <c r="F12" i="16"/>
  <c r="AG14" i="16"/>
  <c r="AH14" i="16" s="1"/>
  <c r="AO14" i="16" s="1"/>
  <c r="AG69" i="16"/>
  <c r="AH69" i="16" s="1"/>
  <c r="AO69" i="16" s="1"/>
  <c r="F88" i="16"/>
  <c r="F82" i="16"/>
  <c r="F75" i="16"/>
  <c r="F69" i="16"/>
  <c r="F56" i="16"/>
  <c r="F50" i="16"/>
  <c r="F43" i="16"/>
  <c r="F37" i="16"/>
  <c r="F24" i="16"/>
  <c r="F18" i="16"/>
  <c r="F11" i="16"/>
  <c r="AE41" i="16"/>
  <c r="X46" i="16"/>
  <c r="X49" i="16"/>
  <c r="AG57" i="16"/>
  <c r="AH57" i="16" s="1"/>
  <c r="AO57" i="16" s="1"/>
  <c r="X60" i="16"/>
  <c r="X62" i="16"/>
  <c r="AE68" i="16"/>
  <c r="AE76" i="16"/>
  <c r="F94" i="16"/>
  <c r="F87" i="16"/>
  <c r="F81" i="16"/>
  <c r="F68" i="16"/>
  <c r="F62" i="16"/>
  <c r="F55" i="16"/>
  <c r="F49" i="16"/>
  <c r="F36" i="16"/>
  <c r="F30" i="16"/>
  <c r="F23" i="16"/>
  <c r="F17" i="16"/>
  <c r="X9" i="16"/>
  <c r="AG28" i="16"/>
  <c r="AH28" i="16" s="1"/>
  <c r="AO28" i="16" s="1"/>
  <c r="X8" i="16"/>
  <c r="X30" i="16"/>
  <c r="X47" i="16"/>
  <c r="AF52" i="16"/>
  <c r="AN52" i="16" s="1"/>
  <c r="AF76" i="16"/>
  <c r="AN76" i="16" s="1"/>
  <c r="X81" i="16"/>
  <c r="X86" i="16"/>
  <c r="F93" i="16"/>
  <c r="F80" i="16"/>
  <c r="F74" i="16"/>
  <c r="F67" i="16"/>
  <c r="F61" i="16"/>
  <c r="F48" i="16"/>
  <c r="F42" i="16"/>
  <c r="F35" i="16"/>
  <c r="F29" i="16"/>
  <c r="F16" i="16"/>
  <c r="F10" i="16"/>
  <c r="F92" i="16"/>
  <c r="F86" i="16"/>
  <c r="F79" i="16"/>
  <c r="F73" i="16"/>
  <c r="F60" i="16"/>
  <c r="F54" i="16"/>
  <c r="F47" i="16"/>
  <c r="F41" i="16"/>
  <c r="F28" i="16"/>
  <c r="F22" i="16"/>
  <c r="F15" i="16"/>
  <c r="F9" i="16"/>
  <c r="O5" i="16"/>
  <c r="Q5" i="16" s="1"/>
  <c r="X32" i="16"/>
  <c r="AG54" i="16"/>
  <c r="AH54" i="16" s="1"/>
  <c r="AO54" i="16" s="1"/>
  <c r="X64" i="16"/>
  <c r="X82" i="16"/>
  <c r="AG90" i="16"/>
  <c r="AH90" i="16" s="1"/>
  <c r="AO90" i="16" s="1"/>
  <c r="F91" i="16"/>
  <c r="F85" i="16"/>
  <c r="F72" i="16"/>
  <c r="F66" i="16"/>
  <c r="F59" i="16"/>
  <c r="F53" i="16"/>
  <c r="F40" i="16"/>
  <c r="F34" i="16"/>
  <c r="F27" i="16"/>
  <c r="F21" i="16"/>
  <c r="AE28" i="16"/>
  <c r="N45" i="16"/>
  <c r="AG52" i="16"/>
  <c r="AH52" i="16" s="1"/>
  <c r="AO52" i="16" s="1"/>
  <c r="N52" i="16"/>
  <c r="AE53" i="16"/>
  <c r="N55" i="16"/>
  <c r="AG93" i="16"/>
  <c r="AH93" i="16" s="1"/>
  <c r="AO93" i="16" s="1"/>
  <c r="AG95" i="16"/>
  <c r="AH95" i="16" s="1"/>
  <c r="AO95" i="16" s="1"/>
  <c r="N10" i="16"/>
  <c r="AE10" i="16"/>
  <c r="AE18" i="16"/>
  <c r="AG20" i="16"/>
  <c r="AH20" i="16" s="1"/>
  <c r="AO20" i="16" s="1"/>
  <c r="X24" i="16"/>
  <c r="X48" i="16"/>
  <c r="X50" i="16"/>
  <c r="AG53" i="16"/>
  <c r="AH53" i="16" s="1"/>
  <c r="AO53" i="16" s="1"/>
  <c r="X59" i="16"/>
  <c r="AG60" i="16"/>
  <c r="AH60" i="16" s="1"/>
  <c r="AO60" i="16" s="1"/>
  <c r="N62" i="16"/>
  <c r="N71" i="16"/>
  <c r="N77" i="16"/>
  <c r="AE89" i="16"/>
  <c r="AG8" i="16"/>
  <c r="AH8" i="16" s="1"/>
  <c r="AO8" i="16" s="1"/>
  <c r="AG9" i="16"/>
  <c r="AH9" i="16" s="1"/>
  <c r="AO9" i="16" s="1"/>
  <c r="X12" i="16"/>
  <c r="N61" i="16"/>
  <c r="N63" i="16"/>
  <c r="N91" i="16"/>
  <c r="N93" i="16"/>
  <c r="N20" i="16"/>
  <c r="N40" i="16"/>
  <c r="X54" i="16"/>
  <c r="AG55" i="16"/>
  <c r="AH55" i="16" s="1"/>
  <c r="AO55" i="16" s="1"/>
  <c r="AG58" i="16"/>
  <c r="AH58" i="16" s="1"/>
  <c r="AO58" i="16" s="1"/>
  <c r="AE61" i="16"/>
  <c r="X66" i="16"/>
  <c r="X67" i="16"/>
  <c r="AG70" i="16"/>
  <c r="AH70" i="16" s="1"/>
  <c r="AO70" i="16" s="1"/>
  <c r="AE81" i="16"/>
  <c r="AG88" i="16"/>
  <c r="AH88" i="16" s="1"/>
  <c r="AO88" i="16" s="1"/>
  <c r="N46" i="16"/>
  <c r="N13" i="16"/>
  <c r="AG63" i="16"/>
  <c r="AH63" i="16" s="1"/>
  <c r="AO63" i="16" s="1"/>
  <c r="N80" i="16"/>
  <c r="AG83" i="16"/>
  <c r="AH83" i="16" s="1"/>
  <c r="AO83" i="16" s="1"/>
  <c r="X85" i="16"/>
  <c r="N12" i="16"/>
  <c r="N17" i="16"/>
  <c r="AE29" i="16"/>
  <c r="N49" i="16"/>
  <c r="AG56" i="16"/>
  <c r="AH56" i="16" s="1"/>
  <c r="AO56" i="16" s="1"/>
  <c r="N57" i="16"/>
  <c r="AE57" i="16"/>
  <c r="AG62" i="16"/>
  <c r="AH62" i="16" s="1"/>
  <c r="AO62" i="16" s="1"/>
  <c r="N68" i="16"/>
  <c r="N85" i="16"/>
  <c r="X92" i="16"/>
  <c r="N11" i="16"/>
  <c r="N14" i="16"/>
  <c r="AG13" i="16"/>
  <c r="AH13" i="16" s="1"/>
  <c r="AO13" i="16" s="1"/>
  <c r="X14" i="16"/>
  <c r="AE16" i="16"/>
  <c r="X21" i="16"/>
  <c r="X27" i="16"/>
  <c r="X72" i="16"/>
  <c r="AG77" i="16"/>
  <c r="AH77" i="16" s="1"/>
  <c r="AO77" i="16" s="1"/>
  <c r="X79" i="16"/>
  <c r="N90" i="16"/>
  <c r="AG91" i="16"/>
  <c r="AH91" i="16" s="1"/>
  <c r="AO91" i="16" s="1"/>
  <c r="N9" i="16"/>
  <c r="N15" i="16"/>
  <c r="N19" i="16"/>
  <c r="AE17" i="16"/>
  <c r="AG22" i="16"/>
  <c r="AH22" i="16" s="1"/>
  <c r="AO22" i="16" s="1"/>
  <c r="N31" i="16"/>
  <c r="N33" i="16"/>
  <c r="AG11" i="16"/>
  <c r="AH11" i="16" s="1"/>
  <c r="AO11" i="16" s="1"/>
  <c r="AG18" i="16"/>
  <c r="AH18" i="16" s="1"/>
  <c r="AO18" i="16" s="1"/>
  <c r="AG19" i="16"/>
  <c r="AH19" i="16" s="1"/>
  <c r="AO19" i="16" s="1"/>
  <c r="N21" i="16"/>
  <c r="N22" i="16"/>
  <c r="AG23" i="16"/>
  <c r="AH23" i="16" s="1"/>
  <c r="AO23" i="16" s="1"/>
  <c r="N24" i="16"/>
  <c r="AG24" i="16"/>
  <c r="AH24" i="16" s="1"/>
  <c r="AO24" i="16" s="1"/>
  <c r="AG25" i="16"/>
  <c r="AH25" i="16" s="1"/>
  <c r="AO25" i="16" s="1"/>
  <c r="AF24" i="16"/>
  <c r="AN24" i="16" s="1"/>
  <c r="AG26" i="16"/>
  <c r="AH26" i="16" s="1"/>
  <c r="AO26" i="16" s="1"/>
  <c r="AG47" i="16"/>
  <c r="AH47" i="16" s="1"/>
  <c r="AO47" i="16" s="1"/>
  <c r="AG46" i="16"/>
  <c r="AH46" i="16" s="1"/>
  <c r="AO46" i="16" s="1"/>
  <c r="N16" i="16"/>
  <c r="AE9" i="16"/>
  <c r="AF16" i="16"/>
  <c r="AN16" i="16" s="1"/>
  <c r="AG17" i="16"/>
  <c r="AH17" i="16" s="1"/>
  <c r="AO17" i="16" s="1"/>
  <c r="AG21" i="16"/>
  <c r="AH21" i="16" s="1"/>
  <c r="AO21" i="16" s="1"/>
  <c r="N25" i="16"/>
  <c r="N26" i="16"/>
  <c r="N27" i="16"/>
  <c r="AE24" i="16"/>
  <c r="N8" i="16"/>
  <c r="AE8" i="16"/>
  <c r="AF9" i="16"/>
  <c r="AN9" i="16" s="1"/>
  <c r="AG10" i="16"/>
  <c r="AH10" i="16" s="1"/>
  <c r="AO10" i="16" s="1"/>
  <c r="AG16" i="16"/>
  <c r="AH16" i="16" s="1"/>
  <c r="AO16" i="16" s="1"/>
  <c r="X25" i="16"/>
  <c r="AG15" i="16"/>
  <c r="AH15" i="16" s="1"/>
  <c r="AO15" i="16" s="1"/>
  <c r="AG27" i="16"/>
  <c r="AH27" i="16" s="1"/>
  <c r="AO27" i="16" s="1"/>
  <c r="N29" i="16"/>
  <c r="N30" i="16"/>
  <c r="N18" i="16"/>
  <c r="AG30" i="16"/>
  <c r="AH30" i="16" s="1"/>
  <c r="AO30" i="16" s="1"/>
  <c r="AG31" i="16"/>
  <c r="AH31" i="16" s="1"/>
  <c r="AO31" i="16" s="1"/>
  <c r="N34" i="16"/>
  <c r="N23" i="16"/>
  <c r="AG33" i="16"/>
  <c r="AH33" i="16" s="1"/>
  <c r="AO33" i="16" s="1"/>
  <c r="AF34" i="16"/>
  <c r="AN34" i="16" s="1"/>
  <c r="AE34" i="16"/>
  <c r="AG35" i="16"/>
  <c r="AH35" i="16" s="1"/>
  <c r="AO35" i="16" s="1"/>
  <c r="AG74" i="16"/>
  <c r="AH74" i="16" s="1"/>
  <c r="AO74" i="16" s="1"/>
  <c r="AG75" i="16"/>
  <c r="AH75" i="16" s="1"/>
  <c r="AO75" i="16" s="1"/>
  <c r="AG72" i="16"/>
  <c r="AH72" i="16" s="1"/>
  <c r="AO72" i="16" s="1"/>
  <c r="AE72" i="16"/>
  <c r="AG73" i="16"/>
  <c r="AH73" i="16" s="1"/>
  <c r="AO73" i="16" s="1"/>
  <c r="N44" i="16"/>
  <c r="N47" i="16"/>
  <c r="N66" i="16"/>
  <c r="N67" i="16"/>
  <c r="N64" i="16"/>
  <c r="N65" i="16"/>
  <c r="AF72" i="16"/>
  <c r="AN72" i="16" s="1"/>
  <c r="N28" i="16"/>
  <c r="AE30" i="16"/>
  <c r="N32" i="16"/>
  <c r="AE33" i="16"/>
  <c r="AG34" i="16"/>
  <c r="AH34" i="16" s="1"/>
  <c r="AO34" i="16" s="1"/>
  <c r="X35" i="16"/>
  <c r="AG36" i="16"/>
  <c r="AH36" i="16" s="1"/>
  <c r="AO36" i="16" s="1"/>
  <c r="N38" i="16"/>
  <c r="AG39" i="16"/>
  <c r="AH39" i="16" s="1"/>
  <c r="AO39" i="16" s="1"/>
  <c r="N43" i="16"/>
  <c r="AE40" i="16"/>
  <c r="N41" i="16"/>
  <c r="X42" i="16"/>
  <c r="AG45" i="16"/>
  <c r="N48" i="16"/>
  <c r="AG51" i="16"/>
  <c r="AH51" i="16" s="1"/>
  <c r="AO51" i="16" s="1"/>
  <c r="X53" i="16"/>
  <c r="N54" i="16"/>
  <c r="X58" i="16"/>
  <c r="AG37" i="16"/>
  <c r="AH37" i="16" s="1"/>
  <c r="AO37" i="16" s="1"/>
  <c r="AG40" i="16"/>
  <c r="AH40" i="16" s="1"/>
  <c r="AO40" i="16" s="1"/>
  <c r="AG43" i="16"/>
  <c r="AH43" i="16" s="1"/>
  <c r="AO43" i="16" s="1"/>
  <c r="N51" i="16"/>
  <c r="AF28" i="16"/>
  <c r="AN28" i="16" s="1"/>
  <c r="AG29" i="16"/>
  <c r="AH29" i="16" s="1"/>
  <c r="AO29" i="16" s="1"/>
  <c r="AF32" i="16"/>
  <c r="AN32" i="16" s="1"/>
  <c r="N35" i="16"/>
  <c r="N42" i="16"/>
  <c r="AG44" i="16"/>
  <c r="AF53" i="16"/>
  <c r="AN53" i="16" s="1"/>
  <c r="AG32" i="16"/>
  <c r="AH32" i="16" s="1"/>
  <c r="AO32" i="16" s="1"/>
  <c r="N36" i="16"/>
  <c r="X37" i="16"/>
  <c r="AG38" i="16"/>
  <c r="AH38" i="16" s="1"/>
  <c r="AO38" i="16" s="1"/>
  <c r="N39" i="16"/>
  <c r="X40" i="16"/>
  <c r="AG41" i="16"/>
  <c r="AH41" i="16" s="1"/>
  <c r="AO41" i="16" s="1"/>
  <c r="X43" i="16"/>
  <c r="AG50" i="16"/>
  <c r="AH50" i="16" s="1"/>
  <c r="AO50" i="16" s="1"/>
  <c r="N53" i="16"/>
  <c r="AF56" i="16"/>
  <c r="AN56" i="16" s="1"/>
  <c r="AG66" i="16"/>
  <c r="AH66" i="16" s="1"/>
  <c r="AO66" i="16" s="1"/>
  <c r="N69" i="16"/>
  <c r="N70" i="16"/>
  <c r="AG71" i="16"/>
  <c r="AH71" i="16" s="1"/>
  <c r="AO71" i="16" s="1"/>
  <c r="AG68" i="16"/>
  <c r="AH68" i="16" s="1"/>
  <c r="AO68" i="16" s="1"/>
  <c r="AF68" i="16"/>
  <c r="AN68" i="16" s="1"/>
  <c r="N75" i="16"/>
  <c r="N72" i="16"/>
  <c r="N73" i="16"/>
  <c r="X76" i="16"/>
  <c r="N78" i="16"/>
  <c r="AG79" i="16"/>
  <c r="AH79" i="16" s="1"/>
  <c r="AO79" i="16" s="1"/>
  <c r="AG76" i="16"/>
  <c r="AH76" i="16" s="1"/>
  <c r="AO76" i="16" s="1"/>
  <c r="AF61" i="16"/>
  <c r="AN61" i="16" s="1"/>
  <c r="X95" i="16"/>
  <c r="AG48" i="16"/>
  <c r="AH48" i="16" s="1"/>
  <c r="AO48" i="16" s="1"/>
  <c r="N50" i="16"/>
  <c r="N56" i="16"/>
  <c r="AG67" i="16"/>
  <c r="AH67" i="16" s="1"/>
  <c r="AO67" i="16" s="1"/>
  <c r="AG64" i="16"/>
  <c r="AH64" i="16" s="1"/>
  <c r="AO64" i="16" s="1"/>
  <c r="AF64" i="16"/>
  <c r="AN64" i="16" s="1"/>
  <c r="AG65" i="16"/>
  <c r="AH65" i="16" s="1"/>
  <c r="AO65" i="16" s="1"/>
  <c r="AE64" i="16"/>
  <c r="X70" i="16"/>
  <c r="N81" i="16"/>
  <c r="N84" i="16"/>
  <c r="AG86" i="16"/>
  <c r="N87" i="16"/>
  <c r="AG89" i="16"/>
  <c r="AH89" i="16" s="1"/>
  <c r="AO89" i="16" s="1"/>
  <c r="AG92" i="16"/>
  <c r="AH92" i="16" s="1"/>
  <c r="AO92" i="16" s="1"/>
  <c r="N94" i="16"/>
  <c r="AE74" i="16"/>
  <c r="N76" i="16"/>
  <c r="AE77" i="16"/>
  <c r="AG78" i="16"/>
  <c r="AH78" i="16" s="1"/>
  <c r="AO78" i="16" s="1"/>
  <c r="N79" i="16"/>
  <c r="AE80" i="16"/>
  <c r="AG81" i="16"/>
  <c r="AH81" i="16" s="1"/>
  <c r="AO81" i="16" s="1"/>
  <c r="AG84" i="16"/>
  <c r="N86" i="16"/>
  <c r="AG87" i="16"/>
  <c r="N89" i="16"/>
  <c r="N92" i="16"/>
  <c r="AE93" i="16"/>
  <c r="AG94" i="16"/>
  <c r="AH94" i="16" s="1"/>
  <c r="AO94" i="16" s="1"/>
  <c r="N95" i="16"/>
  <c r="AF80" i="16"/>
  <c r="AN80" i="16" s="1"/>
  <c r="AG80" i="16"/>
  <c r="AH80" i="16" s="1"/>
  <c r="AO80" i="16" s="1"/>
  <c r="N82" i="16"/>
  <c r="N88" i="16"/>
  <c r="AA3" i="15"/>
  <c r="AB3" i="15"/>
  <c r="AC3" i="15"/>
  <c r="Z3" i="15"/>
  <c r="V15" i="15"/>
  <c r="W15" i="15"/>
  <c r="V16" i="15"/>
  <c r="W16" i="15"/>
  <c r="V17" i="15"/>
  <c r="W17" i="15"/>
  <c r="V18" i="15"/>
  <c r="W18" i="15"/>
  <c r="V19" i="15"/>
  <c r="W19" i="15"/>
  <c r="V20" i="15"/>
  <c r="W20" i="15"/>
  <c r="V21" i="15"/>
  <c r="W21" i="15"/>
  <c r="V22" i="15"/>
  <c r="W22" i="15"/>
  <c r="V23" i="15"/>
  <c r="W23" i="15"/>
  <c r="V24" i="15"/>
  <c r="W24" i="15"/>
  <c r="V25" i="15"/>
  <c r="W25" i="15"/>
  <c r="V26" i="15"/>
  <c r="W26" i="15"/>
  <c r="V27" i="15"/>
  <c r="W27" i="15"/>
  <c r="V28" i="15"/>
  <c r="W28" i="15"/>
  <c r="V29" i="15"/>
  <c r="W29" i="15"/>
  <c r="V31" i="15"/>
  <c r="W31" i="15"/>
  <c r="V32" i="15"/>
  <c r="W32" i="15"/>
  <c r="V33" i="15"/>
  <c r="W33" i="15"/>
  <c r="V34" i="15"/>
  <c r="W34" i="15"/>
  <c r="V35" i="15"/>
  <c r="W35" i="15"/>
  <c r="V36" i="15"/>
  <c r="W36" i="15"/>
  <c r="V37" i="15"/>
  <c r="W37" i="15"/>
  <c r="V38" i="15"/>
  <c r="W38" i="15"/>
  <c r="V39" i="15"/>
  <c r="W39" i="15"/>
  <c r="V40" i="15"/>
  <c r="W40" i="15"/>
  <c r="V41" i="15"/>
  <c r="W41" i="15"/>
  <c r="V42" i="15"/>
  <c r="W42" i="15"/>
  <c r="V43" i="15"/>
  <c r="W43" i="15"/>
  <c r="V44" i="15"/>
  <c r="W44" i="15"/>
  <c r="V45" i="15"/>
  <c r="W45" i="15"/>
  <c r="V46" i="15"/>
  <c r="W46" i="15"/>
  <c r="V47" i="15"/>
  <c r="W47" i="15"/>
  <c r="V48" i="15"/>
  <c r="W48" i="15"/>
  <c r="V49" i="15"/>
  <c r="W49" i="15"/>
  <c r="V50" i="15"/>
  <c r="W50" i="15"/>
  <c r="V51" i="15"/>
  <c r="W51" i="15"/>
  <c r="V52" i="15"/>
  <c r="W52" i="15"/>
  <c r="V53" i="15"/>
  <c r="W53" i="15"/>
  <c r="V54" i="15"/>
  <c r="W54" i="15"/>
  <c r="V55" i="15"/>
  <c r="W55" i="15"/>
  <c r="V56" i="15"/>
  <c r="W56" i="15"/>
  <c r="V57" i="15"/>
  <c r="W57" i="15"/>
  <c r="V58" i="15"/>
  <c r="W58" i="15"/>
  <c r="V59" i="15"/>
  <c r="W59" i="15"/>
  <c r="V60" i="15"/>
  <c r="W60" i="15"/>
  <c r="V61" i="15"/>
  <c r="W61" i="15"/>
  <c r="V62" i="15"/>
  <c r="W62" i="15"/>
  <c r="V63" i="15"/>
  <c r="W63" i="15"/>
  <c r="V64" i="15"/>
  <c r="W64" i="15"/>
  <c r="V65" i="15"/>
  <c r="W65" i="15"/>
  <c r="V66" i="15"/>
  <c r="W66" i="15"/>
  <c r="V67" i="15"/>
  <c r="W67" i="15"/>
  <c r="V68" i="15"/>
  <c r="W68" i="15"/>
  <c r="V69" i="15"/>
  <c r="W69" i="15"/>
  <c r="V70" i="15"/>
  <c r="W70" i="15"/>
  <c r="V71" i="15"/>
  <c r="W71" i="15"/>
  <c r="V72" i="15"/>
  <c r="W72" i="15"/>
  <c r="V73" i="15"/>
  <c r="W73" i="15"/>
  <c r="V74" i="15"/>
  <c r="W74" i="15"/>
  <c r="V75" i="15"/>
  <c r="W75" i="15"/>
  <c r="V76" i="15"/>
  <c r="W76" i="15"/>
  <c r="V77" i="15"/>
  <c r="W77" i="15"/>
  <c r="V78" i="15"/>
  <c r="W78" i="15"/>
  <c r="V79" i="15"/>
  <c r="W79" i="15"/>
  <c r="V80" i="15"/>
  <c r="W80" i="15"/>
  <c r="V81" i="15"/>
  <c r="W81" i="15"/>
  <c r="V82" i="15"/>
  <c r="W82" i="15"/>
  <c r="V83" i="15"/>
  <c r="W83" i="15"/>
  <c r="V84" i="15"/>
  <c r="W84" i="15"/>
  <c r="V85" i="15"/>
  <c r="W85" i="15"/>
  <c r="V86" i="15"/>
  <c r="W86" i="15"/>
  <c r="V87" i="15"/>
  <c r="W87" i="15"/>
  <c r="V88" i="15"/>
  <c r="W88" i="15"/>
  <c r="V89" i="15"/>
  <c r="W89" i="15"/>
  <c r="V90" i="15"/>
  <c r="W90" i="15"/>
  <c r="V91" i="15"/>
  <c r="W91" i="15"/>
  <c r="V92" i="15"/>
  <c r="W92" i="15"/>
  <c r="V93" i="15"/>
  <c r="W93" i="15"/>
  <c r="V11" i="15"/>
  <c r="W11" i="15"/>
  <c r="V12" i="15"/>
  <c r="W12" i="15"/>
  <c r="V14" i="15"/>
  <c r="W14" i="15"/>
  <c r="V7" i="15"/>
  <c r="W7" i="15"/>
  <c r="V8" i="15"/>
  <c r="W8" i="15"/>
  <c r="V10" i="15"/>
  <c r="W10" i="15"/>
  <c r="X6" i="15"/>
  <c r="W3" i="15"/>
  <c r="K3" i="15"/>
  <c r="L3" i="15"/>
  <c r="J3" i="15"/>
  <c r="AK3" i="15"/>
  <c r="AD29" i="15"/>
  <c r="AE29" i="15" s="1"/>
  <c r="AD30" i="15"/>
  <c r="AF30" i="15" s="1"/>
  <c r="AN30" i="15" s="1"/>
  <c r="AD31" i="15"/>
  <c r="AE31" i="15" s="1"/>
  <c r="AD32" i="15"/>
  <c r="AE32" i="15" s="1"/>
  <c r="AD33" i="15"/>
  <c r="AF33" i="15" s="1"/>
  <c r="AN33" i="15" s="1"/>
  <c r="AE33" i="15"/>
  <c r="AD34" i="15"/>
  <c r="AE34" i="15" s="1"/>
  <c r="AD35" i="15"/>
  <c r="AF35" i="15" s="1"/>
  <c r="AN35" i="15" s="1"/>
  <c r="AD36" i="15"/>
  <c r="AE36" i="15" s="1"/>
  <c r="AD37" i="15"/>
  <c r="AE37" i="15" s="1"/>
  <c r="AF37" i="15"/>
  <c r="AN37" i="15" s="1"/>
  <c r="AD38" i="15"/>
  <c r="AE38" i="15" s="1"/>
  <c r="AD39" i="15"/>
  <c r="AE39" i="15" s="1"/>
  <c r="AD40" i="15"/>
  <c r="AE40" i="15" s="1"/>
  <c r="AD41" i="15"/>
  <c r="AE41" i="15" s="1"/>
  <c r="AD42" i="15"/>
  <c r="AE42" i="15"/>
  <c r="AF42" i="15"/>
  <c r="AN42" i="15" s="1"/>
  <c r="AD43" i="15"/>
  <c r="AE43" i="15"/>
  <c r="AF43" i="15"/>
  <c r="AN43" i="15" s="1"/>
  <c r="AD44" i="15"/>
  <c r="AE44" i="15"/>
  <c r="AF44" i="15"/>
  <c r="AN44" i="15" s="1"/>
  <c r="AD45" i="15"/>
  <c r="AE45" i="15"/>
  <c r="AF45" i="15"/>
  <c r="AN45" i="15" s="1"/>
  <c r="AD46" i="15"/>
  <c r="AE46" i="15"/>
  <c r="AF46" i="15"/>
  <c r="AN46" i="15" s="1"/>
  <c r="AD47" i="15"/>
  <c r="AF47" i="15" s="1"/>
  <c r="AN47" i="15" s="1"/>
  <c r="AE47" i="15"/>
  <c r="AD48" i="15"/>
  <c r="AE48" i="15"/>
  <c r="AF48" i="15"/>
  <c r="AN48" i="15" s="1"/>
  <c r="AD49" i="15"/>
  <c r="AE49" i="15"/>
  <c r="AF49" i="15"/>
  <c r="AN49" i="15" s="1"/>
  <c r="AD50" i="15"/>
  <c r="AF50" i="15" s="1"/>
  <c r="AN50" i="15" s="1"/>
  <c r="AD51" i="15"/>
  <c r="AE51" i="15" s="1"/>
  <c r="AD52" i="15"/>
  <c r="AF52" i="15" s="1"/>
  <c r="AN52" i="15" s="1"/>
  <c r="AD53" i="15"/>
  <c r="AE53" i="15" s="1"/>
  <c r="AD54" i="15"/>
  <c r="AE54" i="15" s="1"/>
  <c r="AD55" i="15"/>
  <c r="AF55" i="15" s="1"/>
  <c r="AN55" i="15" s="1"/>
  <c r="AD56" i="15"/>
  <c r="AE56" i="15" s="1"/>
  <c r="AD57" i="15"/>
  <c r="AE57" i="15"/>
  <c r="AF57" i="15"/>
  <c r="AN57" i="15" s="1"/>
  <c r="AD58" i="15"/>
  <c r="AE58" i="15" s="1"/>
  <c r="AD59" i="15"/>
  <c r="AE59" i="15" s="1"/>
  <c r="AD60" i="15"/>
  <c r="AF60" i="15" s="1"/>
  <c r="AN60" i="15" s="1"/>
  <c r="AE60" i="15"/>
  <c r="AD61" i="15"/>
  <c r="AF61" i="15" s="1"/>
  <c r="AN61" i="15" s="1"/>
  <c r="AD62" i="15"/>
  <c r="AF62" i="15" s="1"/>
  <c r="AN62" i="15" s="1"/>
  <c r="AD63" i="15"/>
  <c r="AE63" i="15"/>
  <c r="AF63" i="15"/>
  <c r="AN63" i="15" s="1"/>
  <c r="AD64" i="15"/>
  <c r="AE64" i="15"/>
  <c r="AF64" i="15"/>
  <c r="AN64" i="15" s="1"/>
  <c r="AD65" i="15"/>
  <c r="AE65" i="15"/>
  <c r="AF65" i="15"/>
  <c r="AN65" i="15" s="1"/>
  <c r="AD66" i="15"/>
  <c r="AE66" i="15" s="1"/>
  <c r="AD67" i="15"/>
  <c r="AF67" i="15" s="1"/>
  <c r="AN67" i="15" s="1"/>
  <c r="AD68" i="15"/>
  <c r="AF68" i="15" s="1"/>
  <c r="AN68" i="15" s="1"/>
  <c r="AD69" i="15"/>
  <c r="AE69" i="15" s="1"/>
  <c r="AD70" i="15"/>
  <c r="AE70" i="15" s="1"/>
  <c r="AD71" i="15"/>
  <c r="AE71" i="15" s="1"/>
  <c r="AD72" i="15"/>
  <c r="AE72" i="15" s="1"/>
  <c r="AD73" i="15"/>
  <c r="AE73" i="15" s="1"/>
  <c r="AD74" i="15"/>
  <c r="AF74" i="15" s="1"/>
  <c r="AN74" i="15" s="1"/>
  <c r="AD75" i="15"/>
  <c r="AF75" i="15" s="1"/>
  <c r="AN75" i="15" s="1"/>
  <c r="AD76" i="15"/>
  <c r="AE76" i="15" s="1"/>
  <c r="AD77" i="15"/>
  <c r="AE77" i="15"/>
  <c r="AF77" i="15"/>
  <c r="AN77" i="15" s="1"/>
  <c r="AD78" i="15"/>
  <c r="AD79" i="15"/>
  <c r="AE79" i="15" s="1"/>
  <c r="AD80" i="15"/>
  <c r="AE80" i="15" s="1"/>
  <c r="AD81" i="15"/>
  <c r="AE81" i="15"/>
  <c r="AF81" i="15"/>
  <c r="AN81" i="15" s="1"/>
  <c r="AD82" i="15"/>
  <c r="AE82" i="15"/>
  <c r="AF82" i="15"/>
  <c r="AN82" i="15" s="1"/>
  <c r="AD83" i="15"/>
  <c r="AE83" i="15"/>
  <c r="AF83" i="15"/>
  <c r="AN83" i="15" s="1"/>
  <c r="AD84" i="15"/>
  <c r="AE84" i="15"/>
  <c r="AF84" i="15"/>
  <c r="AN84" i="15" s="1"/>
  <c r="AD85" i="15"/>
  <c r="AE85" i="15"/>
  <c r="AF85" i="15"/>
  <c r="AN85" i="15" s="1"/>
  <c r="AD86" i="15"/>
  <c r="AE86" i="15"/>
  <c r="AF86" i="15"/>
  <c r="AN86" i="15" s="1"/>
  <c r="AD87" i="15"/>
  <c r="AF87" i="15" s="1"/>
  <c r="AN87" i="15" s="1"/>
  <c r="AD88" i="15"/>
  <c r="AE88" i="15"/>
  <c r="AF88" i="15"/>
  <c r="AN88" i="15" s="1"/>
  <c r="AD89" i="15"/>
  <c r="AE89" i="15"/>
  <c r="AF89" i="15"/>
  <c r="AN89" i="15" s="1"/>
  <c r="AD90" i="15"/>
  <c r="AE90" i="15" s="1"/>
  <c r="AD91" i="15"/>
  <c r="AE91" i="15" s="1"/>
  <c r="AD92" i="15"/>
  <c r="AF92" i="15" s="1"/>
  <c r="AN92" i="15" s="1"/>
  <c r="AD93" i="15"/>
  <c r="AE93" i="15" s="1"/>
  <c r="AJ7" i="15"/>
  <c r="AJ8" i="15"/>
  <c r="AJ10" i="15"/>
  <c r="AJ11" i="15"/>
  <c r="AJ12" i="15"/>
  <c r="AJ14" i="15"/>
  <c r="AJ15" i="15"/>
  <c r="AJ16" i="15"/>
  <c r="AJ17" i="15"/>
  <c r="AJ18" i="15"/>
  <c r="AJ19" i="15"/>
  <c r="AJ20" i="15"/>
  <c r="AJ21" i="15"/>
  <c r="AJ22" i="15"/>
  <c r="AJ23" i="15"/>
  <c r="AJ24" i="15"/>
  <c r="AJ25" i="15"/>
  <c r="AJ26" i="15"/>
  <c r="AJ27" i="15"/>
  <c r="AJ28" i="15"/>
  <c r="AJ29" i="15"/>
  <c r="AJ30" i="15"/>
  <c r="AJ31" i="15"/>
  <c r="AJ32" i="15"/>
  <c r="AJ33" i="15"/>
  <c r="AJ34" i="15"/>
  <c r="AJ35" i="15"/>
  <c r="AJ36" i="15"/>
  <c r="AJ37" i="15"/>
  <c r="AJ38" i="15"/>
  <c r="AJ39" i="15"/>
  <c r="AJ40" i="15"/>
  <c r="AJ41" i="15"/>
  <c r="AJ42" i="15"/>
  <c r="AJ43" i="15"/>
  <c r="AJ44" i="15"/>
  <c r="AJ45" i="15"/>
  <c r="AJ46" i="15"/>
  <c r="AJ47" i="15"/>
  <c r="AJ48" i="15"/>
  <c r="AJ49" i="15"/>
  <c r="AJ50" i="15"/>
  <c r="AJ51" i="15"/>
  <c r="AJ52" i="15"/>
  <c r="AJ53" i="15"/>
  <c r="AJ54" i="15"/>
  <c r="AJ55" i="15"/>
  <c r="AJ56" i="15"/>
  <c r="AJ57" i="15"/>
  <c r="AJ58" i="15"/>
  <c r="AJ59" i="15"/>
  <c r="AJ60" i="15"/>
  <c r="AJ61" i="15"/>
  <c r="AJ62" i="15"/>
  <c r="AJ63" i="15"/>
  <c r="AJ64" i="15"/>
  <c r="AJ65" i="15"/>
  <c r="AJ66" i="15"/>
  <c r="AJ67" i="15"/>
  <c r="AJ68" i="15"/>
  <c r="AJ69" i="15"/>
  <c r="AJ70" i="15"/>
  <c r="AJ71" i="15"/>
  <c r="AJ72" i="15"/>
  <c r="AJ73" i="15"/>
  <c r="AJ74" i="15"/>
  <c r="AJ75" i="15"/>
  <c r="AJ76" i="15"/>
  <c r="AJ77" i="15"/>
  <c r="AJ78" i="15"/>
  <c r="AJ79" i="15"/>
  <c r="AJ80" i="15"/>
  <c r="AJ81" i="15"/>
  <c r="AJ82" i="15"/>
  <c r="AJ83" i="15"/>
  <c r="AJ84" i="15"/>
  <c r="AJ85" i="15"/>
  <c r="AJ86" i="15"/>
  <c r="AJ87" i="15"/>
  <c r="AJ88" i="15"/>
  <c r="AJ89" i="15"/>
  <c r="AJ90" i="15"/>
  <c r="AJ91" i="15"/>
  <c r="AJ92" i="15"/>
  <c r="AJ93" i="15"/>
  <c r="Y93" i="15"/>
  <c r="Y92" i="15"/>
  <c r="Y91" i="15"/>
  <c r="Y90" i="15"/>
  <c r="Y89" i="15"/>
  <c r="Y88" i="15"/>
  <c r="Y87" i="15"/>
  <c r="Y86" i="15"/>
  <c r="Y85" i="15"/>
  <c r="AH85" i="15" s="1"/>
  <c r="AO85" i="15" s="1"/>
  <c r="Y84" i="15"/>
  <c r="AH84" i="15" s="1"/>
  <c r="AO84" i="15" s="1"/>
  <c r="Y83" i="15"/>
  <c r="AH83" i="15" s="1"/>
  <c r="AO83" i="15" s="1"/>
  <c r="Y82" i="15"/>
  <c r="AH82" i="15" s="1"/>
  <c r="AO82" i="15" s="1"/>
  <c r="Y81" i="15"/>
  <c r="Y80" i="15"/>
  <c r="Y79" i="15"/>
  <c r="Y78" i="15"/>
  <c r="Y77" i="15"/>
  <c r="Y76" i="15"/>
  <c r="Y75" i="15"/>
  <c r="Y74" i="15"/>
  <c r="Y73" i="15"/>
  <c r="Y72" i="15"/>
  <c r="Y71" i="15"/>
  <c r="Y70" i="15"/>
  <c r="Y69" i="15"/>
  <c r="Y68" i="15"/>
  <c r="Y67" i="15"/>
  <c r="Y66" i="15"/>
  <c r="Y65" i="15"/>
  <c r="Y64" i="15"/>
  <c r="Y63" i="15"/>
  <c r="Y62" i="15"/>
  <c r="Y61" i="15"/>
  <c r="Y60" i="15"/>
  <c r="Y59" i="15"/>
  <c r="Y58" i="15"/>
  <c r="Y57" i="15"/>
  <c r="Y56" i="15"/>
  <c r="Y55" i="15"/>
  <c r="Y54" i="15"/>
  <c r="Y53" i="15"/>
  <c r="Y52" i="15"/>
  <c r="Y51" i="15"/>
  <c r="Y50" i="15"/>
  <c r="Y49" i="15"/>
  <c r="Y48" i="15"/>
  <c r="Y47" i="15"/>
  <c r="Y46" i="15"/>
  <c r="Y45" i="15"/>
  <c r="Y44" i="15"/>
  <c r="Y43" i="15"/>
  <c r="Y42" i="15"/>
  <c r="Y41" i="15"/>
  <c r="Y40" i="15"/>
  <c r="Y39" i="15"/>
  <c r="Y38" i="15"/>
  <c r="Y37" i="15"/>
  <c r="Y36" i="15"/>
  <c r="Y35" i="15"/>
  <c r="Y34" i="15"/>
  <c r="Y33" i="15"/>
  <c r="Y32" i="15"/>
  <c r="Y31" i="15"/>
  <c r="Y30" i="15"/>
  <c r="Y29" i="15"/>
  <c r="Y28" i="15"/>
  <c r="Y27" i="15"/>
  <c r="Y26" i="15"/>
  <c r="Y25" i="15"/>
  <c r="Y24" i="15"/>
  <c r="Y23" i="15"/>
  <c r="Y22" i="15"/>
  <c r="Y21" i="15"/>
  <c r="Y20" i="15"/>
  <c r="Y19" i="15"/>
  <c r="Y18" i="15"/>
  <c r="Y17" i="15"/>
  <c r="Y16" i="15"/>
  <c r="Y15" i="15"/>
  <c r="Y14" i="15"/>
  <c r="Y12" i="15"/>
  <c r="Y11" i="15"/>
  <c r="Y10" i="15"/>
  <c r="Y8" i="15"/>
  <c r="Y7" i="15"/>
  <c r="AD6" i="15"/>
  <c r="AD7" i="15"/>
  <c r="AE7" i="15" s="1"/>
  <c r="AD8" i="15"/>
  <c r="AE8" i="15" s="1"/>
  <c r="AD10" i="15"/>
  <c r="AD11" i="15"/>
  <c r="AE11" i="15" s="1"/>
  <c r="AD12" i="15"/>
  <c r="AE12" i="15" s="1"/>
  <c r="AD14" i="15"/>
  <c r="AE14" i="15" s="1"/>
  <c r="AD15" i="15"/>
  <c r="AD16" i="15"/>
  <c r="AD17" i="15"/>
  <c r="AE17" i="15" s="1"/>
  <c r="AD18" i="15"/>
  <c r="AE18" i="15" s="1"/>
  <c r="AD19" i="15"/>
  <c r="AD20" i="15"/>
  <c r="AD21" i="15"/>
  <c r="AD22" i="15"/>
  <c r="AE22" i="15" s="1"/>
  <c r="AD23" i="15"/>
  <c r="AD24" i="15"/>
  <c r="AD25" i="15"/>
  <c r="AD26" i="15"/>
  <c r="AE26" i="15" s="1"/>
  <c r="AD27" i="15"/>
  <c r="AE27" i="15" s="1"/>
  <c r="AD28" i="15"/>
  <c r="AF28" i="15" s="1"/>
  <c r="AN28" i="15" s="1"/>
  <c r="H36" i="15"/>
  <c r="AL36" i="15" s="1"/>
  <c r="H37" i="15"/>
  <c r="AL37" i="15" s="1"/>
  <c r="H41" i="15"/>
  <c r="AL41" i="15" s="1"/>
  <c r="H42" i="15"/>
  <c r="AL42" i="15" s="1"/>
  <c r="H44" i="15"/>
  <c r="AL44" i="15" s="1"/>
  <c r="H45" i="15"/>
  <c r="AL45" i="15" s="1"/>
  <c r="H46" i="15"/>
  <c r="AL46" i="15" s="1"/>
  <c r="H47" i="15"/>
  <c r="AL47" i="15" s="1"/>
  <c r="H48" i="15"/>
  <c r="AL48" i="15" s="1"/>
  <c r="H49" i="15"/>
  <c r="AL49" i="15" s="1"/>
  <c r="H60" i="15"/>
  <c r="AL60" i="15" s="1"/>
  <c r="H61" i="15"/>
  <c r="AL61" i="15" s="1"/>
  <c r="H63" i="15"/>
  <c r="AL63" i="15" s="1"/>
  <c r="H64" i="15"/>
  <c r="AL64" i="15" s="1"/>
  <c r="H65" i="15"/>
  <c r="AL65" i="15" s="1"/>
  <c r="H77" i="15"/>
  <c r="AL77" i="15" s="1"/>
  <c r="H81" i="15"/>
  <c r="AL81" i="15" s="1"/>
  <c r="H82" i="15"/>
  <c r="AL82" i="15" s="1"/>
  <c r="H83" i="15"/>
  <c r="AL83" i="15" s="1"/>
  <c r="H84" i="15"/>
  <c r="AL84" i="15" s="1"/>
  <c r="H85" i="15"/>
  <c r="AL85" i="15" s="1"/>
  <c r="H86" i="15"/>
  <c r="AL86" i="15" s="1"/>
  <c r="H88" i="15"/>
  <c r="AL88" i="15" s="1"/>
  <c r="H89" i="15"/>
  <c r="AL89" i="15" s="1"/>
  <c r="Q29" i="15"/>
  <c r="H29" i="15" s="1"/>
  <c r="AL29" i="15" s="1"/>
  <c r="Q30" i="15"/>
  <c r="H30" i="15" s="1"/>
  <c r="AL30" i="15" s="1"/>
  <c r="Q31" i="15"/>
  <c r="H31" i="15" s="1"/>
  <c r="AL31" i="15" s="1"/>
  <c r="Q32" i="15"/>
  <c r="H32" i="15" s="1"/>
  <c r="AL32" i="15" s="1"/>
  <c r="Q33" i="15"/>
  <c r="H33" i="15" s="1"/>
  <c r="AL33" i="15" s="1"/>
  <c r="Q34" i="15"/>
  <c r="H34" i="15" s="1"/>
  <c r="AL34" i="15" s="1"/>
  <c r="Q35" i="15"/>
  <c r="H35" i="15" s="1"/>
  <c r="AL35" i="15" s="1"/>
  <c r="Q36" i="15"/>
  <c r="Q37" i="15"/>
  <c r="Q38" i="15"/>
  <c r="H38" i="15" s="1"/>
  <c r="AL38" i="15" s="1"/>
  <c r="Q39" i="15"/>
  <c r="H39" i="15" s="1"/>
  <c r="AL39" i="15" s="1"/>
  <c r="Q40" i="15"/>
  <c r="H40" i="15" s="1"/>
  <c r="AL40" i="15" s="1"/>
  <c r="Q41" i="15"/>
  <c r="Q42" i="15"/>
  <c r="Q43" i="15"/>
  <c r="H43" i="15" s="1"/>
  <c r="AL43" i="15" s="1"/>
  <c r="Q44" i="15"/>
  <c r="Q45" i="15"/>
  <c r="Q46" i="15"/>
  <c r="Q47" i="15"/>
  <c r="Q48" i="15"/>
  <c r="Q49" i="15"/>
  <c r="Q50" i="15"/>
  <c r="H50" i="15" s="1"/>
  <c r="AL50" i="15" s="1"/>
  <c r="Q51" i="15"/>
  <c r="H51" i="15" s="1"/>
  <c r="AL51" i="15" s="1"/>
  <c r="Q52" i="15"/>
  <c r="H52" i="15" s="1"/>
  <c r="AL52" i="15" s="1"/>
  <c r="Q53" i="15"/>
  <c r="H53" i="15" s="1"/>
  <c r="AL53" i="15" s="1"/>
  <c r="Q54" i="15"/>
  <c r="H54" i="15" s="1"/>
  <c r="AL54" i="15" s="1"/>
  <c r="Q55" i="15"/>
  <c r="H55" i="15" s="1"/>
  <c r="AL55" i="15" s="1"/>
  <c r="Q56" i="15"/>
  <c r="H56" i="15" s="1"/>
  <c r="AL56" i="15" s="1"/>
  <c r="Q57" i="15"/>
  <c r="H57" i="15" s="1"/>
  <c r="AL57" i="15" s="1"/>
  <c r="Q58" i="15"/>
  <c r="H58" i="15" s="1"/>
  <c r="AL58" i="15" s="1"/>
  <c r="Q59" i="15"/>
  <c r="H59" i="15" s="1"/>
  <c r="AL59" i="15" s="1"/>
  <c r="Q60" i="15"/>
  <c r="Q61" i="15"/>
  <c r="Q62" i="15"/>
  <c r="H62" i="15" s="1"/>
  <c r="AL62" i="15" s="1"/>
  <c r="Q63" i="15"/>
  <c r="Q64" i="15"/>
  <c r="Q65" i="15"/>
  <c r="Q66" i="15"/>
  <c r="H66" i="15" s="1"/>
  <c r="AL66" i="15" s="1"/>
  <c r="Q67" i="15"/>
  <c r="H67" i="15" s="1"/>
  <c r="AL67" i="15" s="1"/>
  <c r="Q68" i="15"/>
  <c r="H68" i="15" s="1"/>
  <c r="AL68" i="15" s="1"/>
  <c r="Q69" i="15"/>
  <c r="H69" i="15" s="1"/>
  <c r="AL69" i="15" s="1"/>
  <c r="Q70" i="15"/>
  <c r="H70" i="15" s="1"/>
  <c r="AL70" i="15" s="1"/>
  <c r="Q71" i="15"/>
  <c r="H71" i="15" s="1"/>
  <c r="AL71" i="15" s="1"/>
  <c r="Q72" i="15"/>
  <c r="H72" i="15" s="1"/>
  <c r="AL72" i="15" s="1"/>
  <c r="Q73" i="15"/>
  <c r="H73" i="15" s="1"/>
  <c r="AL73" i="15" s="1"/>
  <c r="Q74" i="15"/>
  <c r="H74" i="15" s="1"/>
  <c r="AL74" i="15" s="1"/>
  <c r="Q75" i="15"/>
  <c r="H75" i="15" s="1"/>
  <c r="AL75" i="15" s="1"/>
  <c r="Q76" i="15"/>
  <c r="H76" i="15" s="1"/>
  <c r="AL76" i="15" s="1"/>
  <c r="Q77" i="15"/>
  <c r="Q78" i="15"/>
  <c r="H78" i="15" s="1"/>
  <c r="AL78" i="15" s="1"/>
  <c r="Q79" i="15"/>
  <c r="H79" i="15" s="1"/>
  <c r="AL79" i="15" s="1"/>
  <c r="Q80" i="15"/>
  <c r="H80" i="15" s="1"/>
  <c r="AL80" i="15" s="1"/>
  <c r="Q81" i="15"/>
  <c r="Q82" i="15"/>
  <c r="Q83" i="15"/>
  <c r="Q84" i="15"/>
  <c r="Q85" i="15"/>
  <c r="Q86" i="15"/>
  <c r="Q87" i="15"/>
  <c r="H87" i="15" s="1"/>
  <c r="AL87" i="15" s="1"/>
  <c r="Q88" i="15"/>
  <c r="Q89" i="15"/>
  <c r="Q90" i="15"/>
  <c r="H90" i="15" s="1"/>
  <c r="AL90" i="15" s="1"/>
  <c r="Q91" i="15"/>
  <c r="H91" i="15" s="1"/>
  <c r="AL91" i="15" s="1"/>
  <c r="Q92" i="15"/>
  <c r="H92" i="15" s="1"/>
  <c r="AL92" i="15" s="1"/>
  <c r="Q93" i="15"/>
  <c r="H93" i="15" s="1"/>
  <c r="AL93" i="15" s="1"/>
  <c r="Q28" i="15"/>
  <c r="H28" i="15" s="1"/>
  <c r="AL28" i="15" s="1"/>
  <c r="O90" i="15"/>
  <c r="O7" i="15"/>
  <c r="O8" i="15"/>
  <c r="O10" i="15"/>
  <c r="O11" i="15"/>
  <c r="O12"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1" i="15"/>
  <c r="O92" i="15"/>
  <c r="O93" i="15"/>
  <c r="I93" i="15"/>
  <c r="I92" i="15"/>
  <c r="I91" i="15"/>
  <c r="I90" i="15"/>
  <c r="I89" i="15"/>
  <c r="I88" i="15"/>
  <c r="I87" i="15"/>
  <c r="I86" i="15"/>
  <c r="I85" i="15"/>
  <c r="G85" i="15" s="1"/>
  <c r="AM85" i="15" s="1"/>
  <c r="I84" i="15"/>
  <c r="G84" i="15" s="1"/>
  <c r="AM84" i="15" s="1"/>
  <c r="I83" i="15"/>
  <c r="G83" i="15" s="1"/>
  <c r="AM83" i="15" s="1"/>
  <c r="I82" i="15"/>
  <c r="G82" i="15" s="1"/>
  <c r="AM82" i="15" s="1"/>
  <c r="I81" i="15"/>
  <c r="I80" i="15"/>
  <c r="I79" i="15"/>
  <c r="I78" i="15"/>
  <c r="I77" i="15"/>
  <c r="I76" i="15"/>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G49" i="15" s="1"/>
  <c r="AM49" i="15" s="1"/>
  <c r="I48" i="15"/>
  <c r="G48" i="15" s="1"/>
  <c r="AM48" i="15" s="1"/>
  <c r="I47" i="15"/>
  <c r="G47" i="15" s="1"/>
  <c r="AM47" i="15" s="1"/>
  <c r="I46" i="15"/>
  <c r="G46" i="15" s="1"/>
  <c r="AM46" i="15" s="1"/>
  <c r="I45" i="15"/>
  <c r="I44" i="15"/>
  <c r="I43" i="15"/>
  <c r="I42" i="15"/>
  <c r="I41" i="15"/>
  <c r="I40" i="15"/>
  <c r="I39" i="15"/>
  <c r="I38" i="15"/>
  <c r="I37" i="15"/>
  <c r="I36" i="15"/>
  <c r="I35" i="15"/>
  <c r="I34" i="15"/>
  <c r="I33" i="15"/>
  <c r="I32" i="15"/>
  <c r="I31" i="15"/>
  <c r="I30" i="15"/>
  <c r="I29" i="15"/>
  <c r="I28" i="15"/>
  <c r="I27" i="15"/>
  <c r="I26" i="15"/>
  <c r="I25" i="15"/>
  <c r="I24" i="15"/>
  <c r="I23" i="15"/>
  <c r="I22" i="15"/>
  <c r="I21" i="15"/>
  <c r="I20" i="15"/>
  <c r="I19" i="15"/>
  <c r="I18" i="15"/>
  <c r="I17" i="15"/>
  <c r="I16" i="15"/>
  <c r="I15" i="15"/>
  <c r="I14" i="15"/>
  <c r="I12" i="15"/>
  <c r="I11" i="15"/>
  <c r="I8" i="15"/>
  <c r="I7" i="15"/>
  <c r="I6" i="15"/>
  <c r="M28" i="15"/>
  <c r="Q27" i="15"/>
  <c r="H27" i="15" s="1"/>
  <c r="AL27" i="15" s="1"/>
  <c r="M27" i="15"/>
  <c r="Q26" i="15"/>
  <c r="H26" i="15" s="1"/>
  <c r="AL26" i="15" s="1"/>
  <c r="M26" i="15"/>
  <c r="AF25" i="15"/>
  <c r="AN25" i="15" s="1"/>
  <c r="AE25" i="15"/>
  <c r="Q25" i="15"/>
  <c r="M25" i="15"/>
  <c r="H25" i="15"/>
  <c r="AL25" i="15" s="1"/>
  <c r="AF24" i="15"/>
  <c r="AN24" i="15" s="1"/>
  <c r="AE24" i="15"/>
  <c r="Q24" i="15"/>
  <c r="M24" i="15"/>
  <c r="H24" i="15"/>
  <c r="AL24" i="15" s="1"/>
  <c r="AF23" i="15"/>
  <c r="AN23" i="15" s="1"/>
  <c r="AE23" i="15"/>
  <c r="Q23" i="15"/>
  <c r="M23" i="15"/>
  <c r="H23" i="15"/>
  <c r="AL23" i="15" s="1"/>
  <c r="Q22" i="15"/>
  <c r="H22" i="15" s="1"/>
  <c r="AL22" i="15" s="1"/>
  <c r="M22" i="15"/>
  <c r="AE21" i="15"/>
  <c r="Q21" i="15"/>
  <c r="H21" i="15" s="1"/>
  <c r="AL21" i="15" s="1"/>
  <c r="M21" i="15"/>
  <c r="AF20" i="15"/>
  <c r="AN20" i="15" s="1"/>
  <c r="AE20" i="15"/>
  <c r="Q20" i="15"/>
  <c r="M20" i="15"/>
  <c r="H20" i="15"/>
  <c r="AL20" i="15" s="1"/>
  <c r="Q19" i="15"/>
  <c r="H19" i="15" s="1"/>
  <c r="AL19" i="15" s="1"/>
  <c r="M19" i="15"/>
  <c r="Q18" i="15"/>
  <c r="H18" i="15" s="1"/>
  <c r="AL18" i="15" s="1"/>
  <c r="M18" i="15"/>
  <c r="Q17" i="15"/>
  <c r="H17" i="15" s="1"/>
  <c r="AL17" i="15" s="1"/>
  <c r="M17" i="15"/>
  <c r="Q16" i="15"/>
  <c r="H16" i="15" s="1"/>
  <c r="AL16" i="15" s="1"/>
  <c r="M16" i="15"/>
  <c r="Q15" i="15"/>
  <c r="H15" i="15" s="1"/>
  <c r="AL15" i="15" s="1"/>
  <c r="M15" i="15"/>
  <c r="Q14" i="15"/>
  <c r="H14" i="15" s="1"/>
  <c r="AL14" i="15" s="1"/>
  <c r="M14" i="15"/>
  <c r="Q12" i="15"/>
  <c r="H12" i="15" s="1"/>
  <c r="AL12" i="15" s="1"/>
  <c r="M12" i="15"/>
  <c r="Q11" i="15"/>
  <c r="H11" i="15" s="1"/>
  <c r="AL11" i="15" s="1"/>
  <c r="M11" i="15"/>
  <c r="Q10" i="15"/>
  <c r="H10" i="15" s="1"/>
  <c r="AL10" i="15" s="1"/>
  <c r="M10" i="15"/>
  <c r="Q8" i="15"/>
  <c r="H8" i="15" s="1"/>
  <c r="AL8" i="15" s="1"/>
  <c r="M8" i="15"/>
  <c r="Q7" i="15"/>
  <c r="H7" i="15" s="1"/>
  <c r="AL7" i="15" s="1"/>
  <c r="M7" i="15"/>
  <c r="AJ6" i="15"/>
  <c r="Q6" i="15"/>
  <c r="H6" i="15" s="1"/>
  <c r="O6" i="15"/>
  <c r="M6" i="15"/>
  <c r="AJ3" i="15"/>
  <c r="AF41" i="15" l="1"/>
  <c r="AN41" i="15" s="1"/>
  <c r="AE61" i="15"/>
  <c r="AF36" i="15"/>
  <c r="AN36" i="15" s="1"/>
  <c r="AE52" i="15"/>
  <c r="AE92" i="15"/>
  <c r="AF40" i="15"/>
  <c r="AN40" i="15" s="1"/>
  <c r="AF76" i="15"/>
  <c r="AN76" i="15" s="1"/>
  <c r="AT64" i="16"/>
  <c r="AF73" i="15"/>
  <c r="AN73" i="15" s="1"/>
  <c r="AF34" i="15"/>
  <c r="AN34" i="15" s="1"/>
  <c r="AQ93" i="15"/>
  <c r="AT20" i="16"/>
  <c r="AE35" i="15"/>
  <c r="AH43" i="15"/>
  <c r="AO43" i="15" s="1"/>
  <c r="AT24" i="16"/>
  <c r="AT84" i="16"/>
  <c r="AU84" i="16" s="1"/>
  <c r="AV84" i="16" s="1"/>
  <c r="AW84" i="16" s="1"/>
  <c r="AT48" i="16"/>
  <c r="AU48" i="16" s="1"/>
  <c r="AT88" i="16"/>
  <c r="N6" i="15"/>
  <c r="P45" i="15"/>
  <c r="P44" i="15"/>
  <c r="P43" i="15"/>
  <c r="P42" i="15"/>
  <c r="I3" i="15"/>
  <c r="G42" i="15"/>
  <c r="AM42" i="15" s="1"/>
  <c r="G43" i="15"/>
  <c r="AM43" i="15" s="1"/>
  <c r="G44" i="15"/>
  <c r="AM44" i="15" s="1"/>
  <c r="G45" i="15"/>
  <c r="AM45" i="15" s="1"/>
  <c r="AU12" i="16"/>
  <c r="AV12" i="16" s="1"/>
  <c r="AW12" i="16" s="1"/>
  <c r="AT44" i="16"/>
  <c r="N5" i="16"/>
  <c r="G44" i="16"/>
  <c r="AM44" i="16" s="1"/>
  <c r="AF93" i="15"/>
  <c r="AN93" i="15" s="1"/>
  <c r="AF56" i="15"/>
  <c r="AN56" i="15" s="1"/>
  <c r="Y3" i="15"/>
  <c r="AF80" i="15"/>
  <c r="AN80" i="15" s="1"/>
  <c r="AF69" i="15"/>
  <c r="AN69" i="15" s="1"/>
  <c r="AF53" i="15"/>
  <c r="AN53" i="15" s="1"/>
  <c r="AF29" i="15"/>
  <c r="AN29" i="15" s="1"/>
  <c r="AT54" i="16"/>
  <c r="AU54" i="16" s="1"/>
  <c r="AS54" i="16"/>
  <c r="P13" i="15"/>
  <c r="G13" i="15" s="1"/>
  <c r="AM13" i="15" s="1"/>
  <c r="P12" i="15"/>
  <c r="G12" i="15" s="1"/>
  <c r="AM12" i="15" s="1"/>
  <c r="P11" i="15"/>
  <c r="G11" i="15" s="1"/>
  <c r="AM11" i="15" s="1"/>
  <c r="P10" i="15"/>
  <c r="G10" i="15" s="1"/>
  <c r="AM10" i="15" s="1"/>
  <c r="AU78" i="16"/>
  <c r="AV78" i="16" s="1"/>
  <c r="AW78" i="16" s="1"/>
  <c r="AP88" i="16"/>
  <c r="AS88" i="16" s="1"/>
  <c r="AP12" i="16"/>
  <c r="AQ12" i="16" s="1"/>
  <c r="AU16" i="16"/>
  <c r="AV16" i="16" s="1"/>
  <c r="AW16" i="16" s="1"/>
  <c r="AU57" i="16"/>
  <c r="AV57" i="16" s="1"/>
  <c r="AW57" i="16" s="1"/>
  <c r="AU77" i="16"/>
  <c r="AV77" i="16" s="1"/>
  <c r="AW77" i="16" s="1"/>
  <c r="AU58" i="16"/>
  <c r="AV58" i="16" s="1"/>
  <c r="AW58" i="16" s="1"/>
  <c r="AU79" i="16"/>
  <c r="AV79" i="16" s="1"/>
  <c r="AW79" i="16" s="1"/>
  <c r="AU59" i="16"/>
  <c r="AV59" i="16" s="1"/>
  <c r="AW59" i="16" s="1"/>
  <c r="AU19" i="16"/>
  <c r="AV19" i="16" s="1"/>
  <c r="AW19" i="16" s="1"/>
  <c r="AU83" i="16"/>
  <c r="AV83" i="16" s="1"/>
  <c r="AW83" i="16" s="1"/>
  <c r="AU80" i="16"/>
  <c r="AV80" i="16" s="1"/>
  <c r="AW80" i="16" s="1"/>
  <c r="AU56" i="16"/>
  <c r="AV56" i="16" s="1"/>
  <c r="AW56" i="16" s="1"/>
  <c r="AU17" i="16"/>
  <c r="AV17" i="16" s="1"/>
  <c r="AW17" i="16" s="1"/>
  <c r="AU81" i="16"/>
  <c r="AV81" i="16" s="1"/>
  <c r="AW81" i="16" s="1"/>
  <c r="AU76" i="16"/>
  <c r="AV76" i="16" s="1"/>
  <c r="AW76" i="16" s="1"/>
  <c r="AU18" i="16"/>
  <c r="AV18" i="16" s="1"/>
  <c r="AW18" i="16" s="1"/>
  <c r="AU82" i="16"/>
  <c r="AV82" i="16" s="1"/>
  <c r="AW82" i="16" s="1"/>
  <c r="AU60" i="16"/>
  <c r="AV60" i="16" s="1"/>
  <c r="AW60" i="16" s="1"/>
  <c r="AP36" i="16"/>
  <c r="AP40" i="16"/>
  <c r="AU40" i="16"/>
  <c r="AV40" i="16" s="1"/>
  <c r="AW40" i="16" s="1"/>
  <c r="AU36" i="16"/>
  <c r="AV36" i="16" s="1"/>
  <c r="AW36" i="16" s="1"/>
  <c r="AP60" i="16"/>
  <c r="AF22" i="15"/>
  <c r="AN22" i="15" s="1"/>
  <c r="AG9" i="15"/>
  <c r="AH9" i="15" s="1"/>
  <c r="AO9" i="15" s="1"/>
  <c r="F13" i="15"/>
  <c r="F9" i="15"/>
  <c r="N13" i="15"/>
  <c r="N9" i="15"/>
  <c r="P9" i="15"/>
  <c r="G9" i="15" s="1"/>
  <c r="AM9" i="15" s="1"/>
  <c r="AE10" i="15"/>
  <c r="AG13" i="15"/>
  <c r="AH13" i="15" s="1"/>
  <c r="AO13" i="15" s="1"/>
  <c r="AP44" i="16"/>
  <c r="AT11" i="16"/>
  <c r="AU11" i="16" s="1"/>
  <c r="AS11" i="16"/>
  <c r="AS74" i="16"/>
  <c r="AT74" i="16"/>
  <c r="AU74" i="16" s="1"/>
  <c r="AT75" i="16"/>
  <c r="AU75" i="16" s="1"/>
  <c r="AS75" i="16"/>
  <c r="AT53" i="16"/>
  <c r="AS53" i="16"/>
  <c r="AT70" i="16"/>
  <c r="AU70" i="16" s="1"/>
  <c r="AS70" i="16"/>
  <c r="AT33" i="16"/>
  <c r="AS33" i="16"/>
  <c r="AP64" i="16"/>
  <c r="AP24" i="16"/>
  <c r="G24" i="16"/>
  <c r="AM24" i="16" s="1"/>
  <c r="AT95" i="16"/>
  <c r="AU95" i="16" s="1"/>
  <c r="AS95" i="16"/>
  <c r="AT73" i="16"/>
  <c r="AS73" i="16"/>
  <c r="AT8" i="16"/>
  <c r="AU8" i="16" s="1"/>
  <c r="AS8" i="16"/>
  <c r="AS32" i="16"/>
  <c r="AT32" i="16"/>
  <c r="AU32" i="16" s="1"/>
  <c r="AT31" i="16"/>
  <c r="AU31" i="16" s="1"/>
  <c r="AS31" i="16"/>
  <c r="AP84" i="16"/>
  <c r="G20" i="16"/>
  <c r="AM20" i="16" s="1"/>
  <c r="AT55" i="16"/>
  <c r="AU55" i="16" s="1"/>
  <c r="AS55" i="16"/>
  <c r="AT35" i="16"/>
  <c r="AU35" i="16" s="1"/>
  <c r="AS35" i="16"/>
  <c r="AT69" i="16"/>
  <c r="AS69" i="16"/>
  <c r="AT30" i="16"/>
  <c r="AU30" i="16" s="1"/>
  <c r="AS30" i="16"/>
  <c r="AT72" i="16"/>
  <c r="AU72" i="16" s="1"/>
  <c r="AS72" i="16"/>
  <c r="AT28" i="16"/>
  <c r="AS28" i="16"/>
  <c r="AT9" i="16"/>
  <c r="AU9" i="16" s="1"/>
  <c r="AS9" i="16"/>
  <c r="AT10" i="16"/>
  <c r="AS10" i="16"/>
  <c r="AT68" i="16"/>
  <c r="AU68" i="16" s="1"/>
  <c r="AS68" i="16"/>
  <c r="AS93" i="16"/>
  <c r="AT93" i="16"/>
  <c r="AT29" i="16"/>
  <c r="AU29" i="16" s="1"/>
  <c r="AS29" i="16"/>
  <c r="AT94" i="16"/>
  <c r="AU94" i="16" s="1"/>
  <c r="AS94" i="16"/>
  <c r="AP48" i="16"/>
  <c r="AP20" i="16"/>
  <c r="G64" i="16"/>
  <c r="AM64" i="16" s="1"/>
  <c r="AT71" i="16"/>
  <c r="AU71" i="16" s="1"/>
  <c r="AS71" i="16"/>
  <c r="AT34" i="16"/>
  <c r="AS34" i="16"/>
  <c r="G88" i="16"/>
  <c r="AM88" i="16" s="1"/>
  <c r="AT92" i="16"/>
  <c r="AU92" i="16" s="1"/>
  <c r="AS92" i="16"/>
  <c r="AT52" i="16"/>
  <c r="AU52" i="16" s="1"/>
  <c r="AS52" i="16"/>
  <c r="AQ91" i="15"/>
  <c r="AP91" i="15"/>
  <c r="AQ77" i="15"/>
  <c r="AP77" i="15"/>
  <c r="AS77" i="15" s="1"/>
  <c r="AQ71" i="15"/>
  <c r="AP71" i="15"/>
  <c r="AQ52" i="15"/>
  <c r="AP52" i="15"/>
  <c r="AQ26" i="15"/>
  <c r="AP26" i="15"/>
  <c r="AP7" i="15"/>
  <c r="AQ7" i="15"/>
  <c r="AQ70" i="15"/>
  <c r="AP70" i="15"/>
  <c r="AQ57" i="15"/>
  <c r="AP57" i="15"/>
  <c r="AS57" i="15" s="1"/>
  <c r="AQ51" i="15"/>
  <c r="AP51" i="15"/>
  <c r="AQ32" i="15"/>
  <c r="AP32" i="15"/>
  <c r="AQ90" i="15"/>
  <c r="AP90" i="15"/>
  <c r="AP72" i="15"/>
  <c r="AQ72" i="15"/>
  <c r="AQ76" i="15"/>
  <c r="AP76" i="15"/>
  <c r="AS76" i="15" s="1"/>
  <c r="AQ69" i="15"/>
  <c r="AP69" i="15"/>
  <c r="AQ50" i="15"/>
  <c r="AP50" i="15"/>
  <c r="AQ31" i="15"/>
  <c r="AP31" i="15"/>
  <c r="AQ78" i="15"/>
  <c r="AP78" i="15"/>
  <c r="AS78" i="15" s="1"/>
  <c r="AQ33" i="15"/>
  <c r="AP33" i="15"/>
  <c r="AQ81" i="15"/>
  <c r="AP81" i="15"/>
  <c r="AS81" i="15" s="1"/>
  <c r="AQ75" i="15"/>
  <c r="AP75" i="15"/>
  <c r="AS75" i="15" s="1"/>
  <c r="AQ56" i="15"/>
  <c r="AP56" i="15"/>
  <c r="AS56" i="15" s="1"/>
  <c r="AQ30" i="15"/>
  <c r="AP30" i="15"/>
  <c r="AP17" i="15"/>
  <c r="AS17" i="15" s="1"/>
  <c r="AQ17" i="15"/>
  <c r="AQ74" i="15"/>
  <c r="AP74" i="15"/>
  <c r="AS74" i="15" s="1"/>
  <c r="AQ68" i="15"/>
  <c r="AP68" i="15"/>
  <c r="AP55" i="15"/>
  <c r="AS55" i="15" s="1"/>
  <c r="AQ55" i="15"/>
  <c r="AP29" i="15"/>
  <c r="AQ29" i="15"/>
  <c r="AP27" i="15"/>
  <c r="AQ27" i="15"/>
  <c r="AQ8" i="15"/>
  <c r="AP8" i="15"/>
  <c r="AQ6" i="15"/>
  <c r="AP6" i="15"/>
  <c r="AP93" i="15"/>
  <c r="AQ80" i="15"/>
  <c r="AP80" i="15"/>
  <c r="AS80" i="15" s="1"/>
  <c r="AQ73" i="15"/>
  <c r="AP73" i="15"/>
  <c r="AP67" i="15"/>
  <c r="AQ67" i="15"/>
  <c r="AQ54" i="15"/>
  <c r="AP54" i="15"/>
  <c r="AS54" i="15" s="1"/>
  <c r="AQ16" i="15"/>
  <c r="AP16" i="15"/>
  <c r="AS16" i="15" s="1"/>
  <c r="AQ92" i="15"/>
  <c r="AP92" i="15"/>
  <c r="AP14" i="15"/>
  <c r="AS14" i="15" s="1"/>
  <c r="AQ14" i="15"/>
  <c r="AQ79" i="15"/>
  <c r="AP79" i="15"/>
  <c r="AS79" i="15" s="1"/>
  <c r="AQ66" i="15"/>
  <c r="AP66" i="15"/>
  <c r="AP53" i="15"/>
  <c r="AQ53" i="15"/>
  <c r="AQ28" i="15"/>
  <c r="AP28" i="15"/>
  <c r="AQ15" i="15"/>
  <c r="AP15" i="15"/>
  <c r="AS15" i="15" s="1"/>
  <c r="P22" i="15"/>
  <c r="P25" i="15"/>
  <c r="G25" i="15" s="1"/>
  <c r="AM25" i="15" s="1"/>
  <c r="P24" i="15"/>
  <c r="G24" i="15" s="1"/>
  <c r="AM24" i="15" s="1"/>
  <c r="P23" i="15"/>
  <c r="G23" i="15" s="1"/>
  <c r="AM23" i="15" s="1"/>
  <c r="P67" i="15"/>
  <c r="G67" i="15" s="1"/>
  <c r="AM67" i="15" s="1"/>
  <c r="P66" i="15"/>
  <c r="G66" i="15" s="1"/>
  <c r="AM66" i="15" s="1"/>
  <c r="P68" i="15"/>
  <c r="G68" i="15" s="1"/>
  <c r="AM68" i="15" s="1"/>
  <c r="P69" i="15"/>
  <c r="G69" i="15" s="1"/>
  <c r="AM69" i="15" s="1"/>
  <c r="P35" i="15"/>
  <c r="G35" i="15" s="1"/>
  <c r="AM35" i="15" s="1"/>
  <c r="P34" i="15"/>
  <c r="G34" i="15" s="1"/>
  <c r="AM34" i="15" s="1"/>
  <c r="P36" i="15"/>
  <c r="G36" i="15" s="1"/>
  <c r="AM36" i="15" s="1"/>
  <c r="P37" i="15"/>
  <c r="G37" i="15" s="1"/>
  <c r="AM37" i="15" s="1"/>
  <c r="P86" i="15"/>
  <c r="P89" i="15"/>
  <c r="G89" i="15" s="1"/>
  <c r="AM89" i="15" s="1"/>
  <c r="P87" i="15"/>
  <c r="G87" i="15" s="1"/>
  <c r="AM87" i="15" s="1"/>
  <c r="P88" i="15"/>
  <c r="G88" i="15" s="1"/>
  <c r="AM88" i="15" s="1"/>
  <c r="P80" i="15"/>
  <c r="G80" i="15" s="1"/>
  <c r="AM80" i="15" s="1"/>
  <c r="P79" i="15"/>
  <c r="G79" i="15" s="1"/>
  <c r="AM79" i="15" s="1"/>
  <c r="P78" i="15"/>
  <c r="G78" i="15" s="1"/>
  <c r="AM78" i="15" s="1"/>
  <c r="P81" i="15"/>
  <c r="G81" i="15" s="1"/>
  <c r="AM81" i="15" s="1"/>
  <c r="P48" i="15"/>
  <c r="P47" i="15"/>
  <c r="P46" i="15"/>
  <c r="P49" i="15"/>
  <c r="P16" i="15"/>
  <c r="G16" i="15" s="1"/>
  <c r="AM16" i="15" s="1"/>
  <c r="P15" i="15"/>
  <c r="G15" i="15" s="1"/>
  <c r="AM15" i="15" s="1"/>
  <c r="P14" i="15"/>
  <c r="G14" i="15" s="1"/>
  <c r="AM14" i="15" s="1"/>
  <c r="P17" i="15"/>
  <c r="G17" i="15" s="1"/>
  <c r="AM17" i="15" s="1"/>
  <c r="P54" i="15"/>
  <c r="G54" i="15" s="1"/>
  <c r="AM54" i="15" s="1"/>
  <c r="P57" i="15"/>
  <c r="G57" i="15" s="1"/>
  <c r="AM57" i="15" s="1"/>
  <c r="P56" i="15"/>
  <c r="G56" i="15" s="1"/>
  <c r="AM56" i="15" s="1"/>
  <c r="P55" i="15"/>
  <c r="G55" i="15" s="1"/>
  <c r="AM55" i="15" s="1"/>
  <c r="P60" i="15"/>
  <c r="G60" i="15" s="1"/>
  <c r="AM60" i="15" s="1"/>
  <c r="P59" i="15"/>
  <c r="G59" i="15" s="1"/>
  <c r="AM59" i="15" s="1"/>
  <c r="P58" i="15"/>
  <c r="G58" i="15" s="1"/>
  <c r="AM58" i="15" s="1"/>
  <c r="P61" i="15"/>
  <c r="G61" i="15" s="1"/>
  <c r="AM61" i="15" s="1"/>
  <c r="P29" i="15"/>
  <c r="G29" i="15" s="1"/>
  <c r="AM29" i="15" s="1"/>
  <c r="P28" i="15"/>
  <c r="G28" i="15" s="1"/>
  <c r="AM28" i="15" s="1"/>
  <c r="P27" i="15"/>
  <c r="G27" i="15" s="1"/>
  <c r="AM27" i="15" s="1"/>
  <c r="P26" i="15"/>
  <c r="G26" i="15" s="1"/>
  <c r="AM26" i="15" s="1"/>
  <c r="P8" i="15"/>
  <c r="G8" i="15" s="1"/>
  <c r="AM8" i="15" s="1"/>
  <c r="P7" i="15"/>
  <c r="G7" i="15" s="1"/>
  <c r="AM7" i="15" s="1"/>
  <c r="P6" i="15"/>
  <c r="G6" i="15" s="1"/>
  <c r="AM6" i="15" s="1"/>
  <c r="P73" i="15"/>
  <c r="G73" i="15" s="1"/>
  <c r="AM73" i="15" s="1"/>
  <c r="P72" i="15"/>
  <c r="G72" i="15" s="1"/>
  <c r="AM72" i="15" s="1"/>
  <c r="P71" i="15"/>
  <c r="G71" i="15" s="1"/>
  <c r="AM71" i="15" s="1"/>
  <c r="P70" i="15"/>
  <c r="G70" i="15" s="1"/>
  <c r="AM70" i="15" s="1"/>
  <c r="P41" i="15"/>
  <c r="G41" i="15" s="1"/>
  <c r="AM41" i="15" s="1"/>
  <c r="P40" i="15"/>
  <c r="G40" i="15" s="1"/>
  <c r="AM40" i="15" s="1"/>
  <c r="P39" i="15"/>
  <c r="G39" i="15" s="1"/>
  <c r="AM39" i="15" s="1"/>
  <c r="P38" i="15"/>
  <c r="G38" i="15" s="1"/>
  <c r="AM38" i="15" s="1"/>
  <c r="P93" i="15"/>
  <c r="G93" i="15" s="1"/>
  <c r="AM93" i="15" s="1"/>
  <c r="P92" i="15"/>
  <c r="G92" i="15" s="1"/>
  <c r="AM92" i="15" s="1"/>
  <c r="P91" i="15"/>
  <c r="G91" i="15" s="1"/>
  <c r="AM91" i="15" s="1"/>
  <c r="P90" i="15"/>
  <c r="G90" i="15" s="1"/>
  <c r="AM90" i="15" s="1"/>
  <c r="P53" i="15"/>
  <c r="G53" i="15" s="1"/>
  <c r="AM53" i="15" s="1"/>
  <c r="P52" i="15"/>
  <c r="G52" i="15" s="1"/>
  <c r="AM52" i="15" s="1"/>
  <c r="P51" i="15"/>
  <c r="G51" i="15" s="1"/>
  <c r="AM51" i="15" s="1"/>
  <c r="P50" i="15"/>
  <c r="G50" i="15" s="1"/>
  <c r="AM50" i="15" s="1"/>
  <c r="P21" i="15"/>
  <c r="G21" i="15" s="1"/>
  <c r="AM21" i="15" s="1"/>
  <c r="P20" i="15"/>
  <c r="G20" i="15" s="1"/>
  <c r="AM20" i="15" s="1"/>
  <c r="P19" i="15"/>
  <c r="G19" i="15" s="1"/>
  <c r="AM19" i="15" s="1"/>
  <c r="P18" i="15"/>
  <c r="P65" i="15"/>
  <c r="G65" i="15" s="1"/>
  <c r="AM65" i="15" s="1"/>
  <c r="P62" i="15"/>
  <c r="P64" i="15"/>
  <c r="P63" i="15"/>
  <c r="G63" i="15" s="1"/>
  <c r="AM63" i="15" s="1"/>
  <c r="P33" i="15"/>
  <c r="G33" i="15" s="1"/>
  <c r="AM33" i="15" s="1"/>
  <c r="P30" i="15"/>
  <c r="G30" i="15" s="1"/>
  <c r="AM30" i="15" s="1"/>
  <c r="P32" i="15"/>
  <c r="G32" i="15" s="1"/>
  <c r="AM32" i="15" s="1"/>
  <c r="P31" i="15"/>
  <c r="G31" i="15" s="1"/>
  <c r="AM31" i="15" s="1"/>
  <c r="P77" i="15"/>
  <c r="G77" i="15" s="1"/>
  <c r="AM77" i="15" s="1"/>
  <c r="P75" i="15"/>
  <c r="G75" i="15" s="1"/>
  <c r="AM75" i="15" s="1"/>
  <c r="P74" i="15"/>
  <c r="G74" i="15" s="1"/>
  <c r="AM74" i="15" s="1"/>
  <c r="P76" i="15"/>
  <c r="G76" i="15" s="1"/>
  <c r="AM76" i="15" s="1"/>
  <c r="AP5" i="16"/>
  <c r="AS5" i="16" s="1"/>
  <c r="X67" i="15"/>
  <c r="AE67" i="15"/>
  <c r="AE5" i="16"/>
  <c r="AF79" i="15"/>
  <c r="AN79" i="15" s="1"/>
  <c r="X90" i="15"/>
  <c r="X87" i="15"/>
  <c r="X40" i="15"/>
  <c r="X58" i="15"/>
  <c r="X45" i="15"/>
  <c r="X42" i="15"/>
  <c r="X64" i="15"/>
  <c r="X54" i="15"/>
  <c r="X51" i="15"/>
  <c r="X41" i="15"/>
  <c r="X25" i="15"/>
  <c r="X22" i="15"/>
  <c r="X19" i="15"/>
  <c r="X16" i="15"/>
  <c r="X76" i="15"/>
  <c r="X66" i="15"/>
  <c r="X65" i="15"/>
  <c r="AG22" i="15"/>
  <c r="AH22" i="15" s="1"/>
  <c r="AO22" i="15" s="1"/>
  <c r="AG86" i="15"/>
  <c r="AH86" i="15" s="1"/>
  <c r="AO86" i="15" s="1"/>
  <c r="X33" i="15"/>
  <c r="X27" i="15"/>
  <c r="X24" i="15"/>
  <c r="X17" i="15"/>
  <c r="AG16" i="15"/>
  <c r="AH16" i="15" s="1"/>
  <c r="AO16" i="15" s="1"/>
  <c r="AG87" i="15"/>
  <c r="AH87" i="15" s="1"/>
  <c r="AO87" i="15" s="1"/>
  <c r="AF66" i="15"/>
  <c r="AN66" i="15" s="1"/>
  <c r="X88" i="15"/>
  <c r="X8" i="15"/>
  <c r="X39" i="15"/>
  <c r="X26" i="15"/>
  <c r="X23" i="15"/>
  <c r="X20" i="15"/>
  <c r="AD3" i="15"/>
  <c r="AE3" i="15" s="1"/>
  <c r="AE15" i="15"/>
  <c r="AF26" i="15"/>
  <c r="AN26" i="15" s="1"/>
  <c r="AG15" i="15"/>
  <c r="AH15" i="15" s="1"/>
  <c r="AO15" i="15" s="1"/>
  <c r="AG29" i="15"/>
  <c r="AH29" i="15" s="1"/>
  <c r="AO29" i="15" s="1"/>
  <c r="AE50" i="15"/>
  <c r="AG48" i="15"/>
  <c r="AH48" i="15" s="1"/>
  <c r="AO48" i="15" s="1"/>
  <c r="X75" i="15"/>
  <c r="X72" i="15"/>
  <c r="X63" i="15"/>
  <c r="X53" i="15"/>
  <c r="X50" i="15"/>
  <c r="X38" i="15"/>
  <c r="X35" i="15"/>
  <c r="AQ5" i="16"/>
  <c r="AG6" i="15"/>
  <c r="AG8" i="15"/>
  <c r="AH8" i="15" s="1"/>
  <c r="AO8" i="15" s="1"/>
  <c r="AG36" i="15"/>
  <c r="AH36" i="15" s="1"/>
  <c r="AO36" i="15" s="1"/>
  <c r="X77" i="15"/>
  <c r="X74" i="15"/>
  <c r="X71" i="15"/>
  <c r="X62" i="15"/>
  <c r="X59" i="15"/>
  <c r="X49" i="15"/>
  <c r="X46" i="15"/>
  <c r="X37" i="15"/>
  <c r="AG21" i="15"/>
  <c r="AH21" i="15" s="1"/>
  <c r="AO21" i="15" s="1"/>
  <c r="AG68" i="15"/>
  <c r="AH68" i="15" s="1"/>
  <c r="AO68" i="15" s="1"/>
  <c r="AG42" i="15"/>
  <c r="AH42" i="15" s="1"/>
  <c r="AO42" i="15" s="1"/>
  <c r="X12" i="15"/>
  <c r="X89" i="15"/>
  <c r="X86" i="15"/>
  <c r="X28" i="15"/>
  <c r="G64" i="15"/>
  <c r="AM64" i="15" s="1"/>
  <c r="AE28" i="15"/>
  <c r="AG23" i="15"/>
  <c r="AH23" i="15" s="1"/>
  <c r="AO23" i="15" s="1"/>
  <c r="AE87" i="15"/>
  <c r="AG79" i="15"/>
  <c r="AH79" i="15" s="1"/>
  <c r="AO79" i="15" s="1"/>
  <c r="X92" i="15"/>
  <c r="X85" i="15"/>
  <c r="X80" i="15"/>
  <c r="X73" i="15"/>
  <c r="X61" i="15"/>
  <c r="X52" i="15"/>
  <c r="AE68" i="15"/>
  <c r="X91" i="15"/>
  <c r="X48" i="15"/>
  <c r="AG7" i="15"/>
  <c r="AH7" i="15" s="1"/>
  <c r="AO7" i="15" s="1"/>
  <c r="AF70" i="15"/>
  <c r="AN70" i="15" s="1"/>
  <c r="AF51" i="15"/>
  <c r="AN51" i="15" s="1"/>
  <c r="X93" i="15"/>
  <c r="AG17" i="15"/>
  <c r="AH17" i="15" s="1"/>
  <c r="AO17" i="15" s="1"/>
  <c r="AG24" i="15"/>
  <c r="AH24" i="15" s="1"/>
  <c r="AO24" i="15" s="1"/>
  <c r="AG35" i="15"/>
  <c r="AH35" i="15" s="1"/>
  <c r="AO35" i="15" s="1"/>
  <c r="AG67" i="15"/>
  <c r="AH67" i="15" s="1"/>
  <c r="AO67" i="15" s="1"/>
  <c r="AE74" i="15"/>
  <c r="AG53" i="15"/>
  <c r="AH53" i="15" s="1"/>
  <c r="AO53" i="15" s="1"/>
  <c r="AG47" i="15"/>
  <c r="AH47" i="15" s="1"/>
  <c r="AO47" i="15" s="1"/>
  <c r="AG45" i="15"/>
  <c r="AH45" i="15" s="1"/>
  <c r="AO45" i="15" s="1"/>
  <c r="AE30" i="15"/>
  <c r="AG18" i="15"/>
  <c r="AH18" i="15" s="1"/>
  <c r="AO18" i="15" s="1"/>
  <c r="F15" i="15"/>
  <c r="F21" i="15"/>
  <c r="F28" i="15"/>
  <c r="F34" i="15"/>
  <c r="F47" i="15"/>
  <c r="F53" i="15"/>
  <c r="F60" i="15"/>
  <c r="F66" i="15"/>
  <c r="F79" i="15"/>
  <c r="F85" i="15"/>
  <c r="F92" i="15"/>
  <c r="F16" i="15"/>
  <c r="F22" i="15"/>
  <c r="F35" i="15"/>
  <c r="F41" i="15"/>
  <c r="F48" i="15"/>
  <c r="F54" i="15"/>
  <c r="F67" i="15"/>
  <c r="F73" i="15"/>
  <c r="F80" i="15"/>
  <c r="F86" i="15"/>
  <c r="F10" i="15"/>
  <c r="F23" i="15"/>
  <c r="F29" i="15"/>
  <c r="F36" i="15"/>
  <c r="F42" i="15"/>
  <c r="F55" i="15"/>
  <c r="F61" i="15"/>
  <c r="F68" i="15"/>
  <c r="F74" i="15"/>
  <c r="F87" i="15"/>
  <c r="F93" i="15"/>
  <c r="F11" i="15"/>
  <c r="F17" i="15"/>
  <c r="F24" i="15"/>
  <c r="F30" i="15"/>
  <c r="F43" i="15"/>
  <c r="F49" i="15"/>
  <c r="F56" i="15"/>
  <c r="F62" i="15"/>
  <c r="F75" i="15"/>
  <c r="F81" i="15"/>
  <c r="F88" i="15"/>
  <c r="F6" i="15"/>
  <c r="F14" i="15"/>
  <c r="F12" i="15"/>
  <c r="F18" i="15"/>
  <c r="F31" i="15"/>
  <c r="F37" i="15"/>
  <c r="F44" i="15"/>
  <c r="F50" i="15"/>
  <c r="F63" i="15"/>
  <c r="F69" i="15"/>
  <c r="F76" i="15"/>
  <c r="F82" i="15"/>
  <c r="F33" i="15"/>
  <c r="F46" i="15"/>
  <c r="F59" i="15"/>
  <c r="F78" i="15"/>
  <c r="F19" i="15"/>
  <c r="F25" i="15"/>
  <c r="F32" i="15"/>
  <c r="F38" i="15"/>
  <c r="F51" i="15"/>
  <c r="F57" i="15"/>
  <c r="F64" i="15"/>
  <c r="F70" i="15"/>
  <c r="F83" i="15"/>
  <c r="F89" i="15"/>
  <c r="F8" i="15"/>
  <c r="F40" i="15"/>
  <c r="F65" i="15"/>
  <c r="F91" i="15"/>
  <c r="F7" i="15"/>
  <c r="F20" i="15"/>
  <c r="F26" i="15"/>
  <c r="F39" i="15"/>
  <c r="F45" i="15"/>
  <c r="F52" i="15"/>
  <c r="F58" i="15"/>
  <c r="F71" i="15"/>
  <c r="F77" i="15"/>
  <c r="F84" i="15"/>
  <c r="F90" i="15"/>
  <c r="F27" i="15"/>
  <c r="F72" i="15"/>
  <c r="AG10" i="15"/>
  <c r="AG19" i="15"/>
  <c r="AH19" i="15" s="1"/>
  <c r="AO19" i="15" s="1"/>
  <c r="AG25" i="15"/>
  <c r="AH25" i="15" s="1"/>
  <c r="AO25" i="15" s="1"/>
  <c r="AG41" i="15"/>
  <c r="AH41" i="15" s="1"/>
  <c r="AO41" i="15" s="1"/>
  <c r="AG73" i="15"/>
  <c r="AH73" i="15" s="1"/>
  <c r="AO73" i="15" s="1"/>
  <c r="AG78" i="15"/>
  <c r="AH78" i="15" s="1"/>
  <c r="AO78" i="15" s="1"/>
  <c r="AG57" i="15"/>
  <c r="AH57" i="15" s="1"/>
  <c r="AO57" i="15" s="1"/>
  <c r="AF32" i="15"/>
  <c r="AN32" i="15" s="1"/>
  <c r="X78" i="15"/>
  <c r="AG74" i="15"/>
  <c r="AH74" i="15" s="1"/>
  <c r="AO74" i="15" s="1"/>
  <c r="AG11" i="15"/>
  <c r="AH11" i="15" s="1"/>
  <c r="AO11" i="15" s="1"/>
  <c r="AG20" i="15"/>
  <c r="AH20" i="15" s="1"/>
  <c r="AO20" i="15" s="1"/>
  <c r="AG26" i="15"/>
  <c r="AH26" i="15" s="1"/>
  <c r="AO26" i="15" s="1"/>
  <c r="AG80" i="15"/>
  <c r="AH80" i="15" s="1"/>
  <c r="AO80" i="15" s="1"/>
  <c r="AG89" i="15"/>
  <c r="AH89" i="15" s="1"/>
  <c r="AO89" i="15" s="1"/>
  <c r="AE55" i="15"/>
  <c r="X84" i="15"/>
  <c r="AG12" i="15"/>
  <c r="AH12" i="15" s="1"/>
  <c r="AO12" i="15" s="1"/>
  <c r="AG14" i="15"/>
  <c r="AH14" i="15" s="1"/>
  <c r="AO14" i="15" s="1"/>
  <c r="AG27" i="15"/>
  <c r="AH27" i="15" s="1"/>
  <c r="AO27" i="15" s="1"/>
  <c r="AG85" i="15"/>
  <c r="AG28" i="15"/>
  <c r="AH28" i="15" s="1"/>
  <c r="AO28" i="15" s="1"/>
  <c r="AG54" i="15"/>
  <c r="AH54" i="15" s="1"/>
  <c r="AO54" i="15" s="1"/>
  <c r="AE62" i="15"/>
  <c r="AF54" i="15"/>
  <c r="AN54" i="15" s="1"/>
  <c r="AF31" i="15"/>
  <c r="AN31" i="15" s="1"/>
  <c r="AG55" i="15"/>
  <c r="AH55" i="15" s="1"/>
  <c r="AO55" i="15" s="1"/>
  <c r="AE75" i="15"/>
  <c r="AF38" i="15"/>
  <c r="AN38" i="15" s="1"/>
  <c r="X10" i="15"/>
  <c r="X7" i="15"/>
  <c r="X82" i="15"/>
  <c r="X79" i="15"/>
  <c r="X55" i="15"/>
  <c r="X47" i="15"/>
  <c r="X36" i="15"/>
  <c r="X31" i="15"/>
  <c r="X14" i="15"/>
  <c r="X81" i="15"/>
  <c r="X68" i="15"/>
  <c r="X60" i="15"/>
  <c r="X57" i="15"/>
  <c r="X44" i="15"/>
  <c r="X30" i="15"/>
  <c r="X11" i="15"/>
  <c r="X70" i="15"/>
  <c r="X43" i="15"/>
  <c r="X29" i="15"/>
  <c r="X21" i="15"/>
  <c r="X18" i="15"/>
  <c r="X83" i="15"/>
  <c r="X69" i="15"/>
  <c r="X56" i="15"/>
  <c r="X34" i="15"/>
  <c r="X32" i="15"/>
  <c r="X15" i="15"/>
  <c r="AG5" i="16"/>
  <c r="AH5" i="16" s="1"/>
  <c r="P5" i="16"/>
  <c r="G5" i="16" s="1"/>
  <c r="AG61" i="15"/>
  <c r="AH61" i="15" s="1"/>
  <c r="AO61" i="15" s="1"/>
  <c r="AG30" i="15"/>
  <c r="AH30" i="15" s="1"/>
  <c r="AO30" i="15" s="1"/>
  <c r="AG43" i="15"/>
  <c r="AG49" i="15"/>
  <c r="AH49" i="15" s="1"/>
  <c r="AO49" i="15" s="1"/>
  <c r="AG56" i="15"/>
  <c r="AH56" i="15" s="1"/>
  <c r="AO56" i="15" s="1"/>
  <c r="AG62" i="15"/>
  <c r="AH62" i="15" s="1"/>
  <c r="AO62" i="15" s="1"/>
  <c r="AG75" i="15"/>
  <c r="AH75" i="15" s="1"/>
  <c r="AO75" i="15" s="1"/>
  <c r="AG81" i="15"/>
  <c r="AH81" i="15" s="1"/>
  <c r="AO81" i="15" s="1"/>
  <c r="AG88" i="15"/>
  <c r="AH88" i="15" s="1"/>
  <c r="AO88" i="15" s="1"/>
  <c r="AG31" i="15"/>
  <c r="AH31" i="15" s="1"/>
  <c r="AO31" i="15" s="1"/>
  <c r="AG37" i="15"/>
  <c r="AH37" i="15" s="1"/>
  <c r="AO37" i="15" s="1"/>
  <c r="AG44" i="15"/>
  <c r="AH44" i="15" s="1"/>
  <c r="AO44" i="15" s="1"/>
  <c r="AG50" i="15"/>
  <c r="AH50" i="15" s="1"/>
  <c r="AO50" i="15" s="1"/>
  <c r="AG63" i="15"/>
  <c r="AH63" i="15" s="1"/>
  <c r="AO63" i="15" s="1"/>
  <c r="AG69" i="15"/>
  <c r="AH69" i="15" s="1"/>
  <c r="AO69" i="15" s="1"/>
  <c r="AG76" i="15"/>
  <c r="AH76" i="15" s="1"/>
  <c r="AO76" i="15" s="1"/>
  <c r="AG82" i="15"/>
  <c r="AF91" i="15"/>
  <c r="AN91" i="15" s="1"/>
  <c r="AF78" i="15"/>
  <c r="AN78" i="15" s="1"/>
  <c r="AF72" i="15"/>
  <c r="AN72" i="15" s="1"/>
  <c r="AF59" i="15"/>
  <c r="AN59" i="15" s="1"/>
  <c r="AG93" i="15"/>
  <c r="AH93" i="15" s="1"/>
  <c r="AO93" i="15" s="1"/>
  <c r="AG32" i="15"/>
  <c r="AH32" i="15" s="1"/>
  <c r="AO32" i="15" s="1"/>
  <c r="AG38" i="15"/>
  <c r="AH38" i="15" s="1"/>
  <c r="AO38" i="15" s="1"/>
  <c r="AG51" i="15"/>
  <c r="AH51" i="15" s="1"/>
  <c r="AO51" i="15" s="1"/>
  <c r="AG64" i="15"/>
  <c r="AH64" i="15" s="1"/>
  <c r="AO64" i="15" s="1"/>
  <c r="AG70" i="15"/>
  <c r="AH70" i="15" s="1"/>
  <c r="AO70" i="15" s="1"/>
  <c r="AG83" i="15"/>
  <c r="AE78" i="15"/>
  <c r="AG39" i="15"/>
  <c r="AH39" i="15" s="1"/>
  <c r="AO39" i="15" s="1"/>
  <c r="AG52" i="15"/>
  <c r="AH52" i="15" s="1"/>
  <c r="AO52" i="15" s="1"/>
  <c r="AG58" i="15"/>
  <c r="AH58" i="15" s="1"/>
  <c r="AO58" i="15" s="1"/>
  <c r="AG71" i="15"/>
  <c r="AH71" i="15" s="1"/>
  <c r="AO71" i="15" s="1"/>
  <c r="AG77" i="15"/>
  <c r="AH77" i="15" s="1"/>
  <c r="AO77" i="15" s="1"/>
  <c r="AG84" i="15"/>
  <c r="AG90" i="15"/>
  <c r="AH90" i="15" s="1"/>
  <c r="AO90" i="15" s="1"/>
  <c r="AG33" i="15"/>
  <c r="AH33" i="15" s="1"/>
  <c r="AO33" i="15" s="1"/>
  <c r="AG40" i="15"/>
  <c r="AH40" i="15" s="1"/>
  <c r="AO40" i="15" s="1"/>
  <c r="AG46" i="15"/>
  <c r="AH46" i="15" s="1"/>
  <c r="AO46" i="15" s="1"/>
  <c r="AG59" i="15"/>
  <c r="AH59" i="15" s="1"/>
  <c r="AO59" i="15" s="1"/>
  <c r="AG65" i="15"/>
  <c r="AH65" i="15" s="1"/>
  <c r="AO65" i="15" s="1"/>
  <c r="AG72" i="15"/>
  <c r="AH72" i="15" s="1"/>
  <c r="AO72" i="15" s="1"/>
  <c r="AG91" i="15"/>
  <c r="AH91" i="15" s="1"/>
  <c r="AO91" i="15" s="1"/>
  <c r="AF90" i="15"/>
  <c r="AN90" i="15" s="1"/>
  <c r="AF71" i="15"/>
  <c r="AN71" i="15" s="1"/>
  <c r="AF58" i="15"/>
  <c r="AN58" i="15" s="1"/>
  <c r="AF39" i="15"/>
  <c r="AN39" i="15" s="1"/>
  <c r="AG34" i="15"/>
  <c r="AH34" i="15" s="1"/>
  <c r="AO34" i="15" s="1"/>
  <c r="AG60" i="15"/>
  <c r="AH60" i="15" s="1"/>
  <c r="AO60" i="15" s="1"/>
  <c r="AG66" i="15"/>
  <c r="AH66" i="15" s="1"/>
  <c r="AO66" i="15" s="1"/>
  <c r="AG92" i="15"/>
  <c r="AH92" i="15" s="1"/>
  <c r="AO92" i="15" s="1"/>
  <c r="N60" i="15"/>
  <c r="N41" i="15"/>
  <c r="N62" i="15"/>
  <c r="N56" i="15"/>
  <c r="N22" i="15"/>
  <c r="N11" i="15"/>
  <c r="N79" i="15"/>
  <c r="N68" i="15"/>
  <c r="N49" i="15"/>
  <c r="N21" i="15"/>
  <c r="N80" i="15"/>
  <c r="N88" i="15"/>
  <c r="N73" i="15"/>
  <c r="N24" i="15"/>
  <c r="N47" i="15"/>
  <c r="N85" i="15"/>
  <c r="N53" i="15"/>
  <c r="N54" i="15"/>
  <c r="N43" i="15"/>
  <c r="N75" i="15"/>
  <c r="N15" i="15"/>
  <c r="N30" i="15"/>
  <c r="N48" i="15"/>
  <c r="N66" i="15"/>
  <c r="N81" i="15"/>
  <c r="N93" i="15"/>
  <c r="N61" i="15"/>
  <c r="N29" i="15"/>
  <c r="N16" i="15"/>
  <c r="N34" i="15"/>
  <c r="N67" i="15"/>
  <c r="N91" i="15"/>
  <c r="AR3" i="15"/>
  <c r="N17" i="15"/>
  <c r="N35" i="15"/>
  <c r="N86" i="15"/>
  <c r="N87" i="15"/>
  <c r="N74" i="15"/>
  <c r="N72" i="15"/>
  <c r="N42" i="15"/>
  <c r="N10" i="15"/>
  <c r="M3" i="15"/>
  <c r="N92" i="15"/>
  <c r="N77" i="15"/>
  <c r="N65" i="15"/>
  <c r="N45" i="15"/>
  <c r="N33" i="15"/>
  <c r="N12" i="15"/>
  <c r="N28" i="15"/>
  <c r="AL6" i="15"/>
  <c r="N18" i="15"/>
  <c r="N31" i="15"/>
  <c r="N37" i="15"/>
  <c r="N44" i="15"/>
  <c r="N50" i="15"/>
  <c r="N63" i="15"/>
  <c r="N69" i="15"/>
  <c r="N76" i="15"/>
  <c r="N82" i="15"/>
  <c r="N19" i="15"/>
  <c r="N25" i="15"/>
  <c r="N32" i="15"/>
  <c r="N38" i="15"/>
  <c r="N51" i="15"/>
  <c r="N57" i="15"/>
  <c r="N64" i="15"/>
  <c r="N70" i="15"/>
  <c r="N83" i="15"/>
  <c r="N89" i="15"/>
  <c r="N7" i="15"/>
  <c r="N20" i="15"/>
  <c r="N26" i="15"/>
  <c r="N39" i="15"/>
  <c r="N52" i="15"/>
  <c r="N58" i="15"/>
  <c r="N71" i="15"/>
  <c r="N84" i="15"/>
  <c r="N90" i="15"/>
  <c r="N8" i="15"/>
  <c r="N14" i="15"/>
  <c r="N27" i="15"/>
  <c r="N40" i="15"/>
  <c r="N46" i="15"/>
  <c r="N59" i="15"/>
  <c r="N78" i="15"/>
  <c r="N23" i="15"/>
  <c r="N36" i="15"/>
  <c r="N55" i="15"/>
  <c r="AF10" i="15"/>
  <c r="AN10" i="15" s="1"/>
  <c r="AF11" i="15"/>
  <c r="AN11" i="15" s="1"/>
  <c r="AF14" i="15"/>
  <c r="AN14" i="15" s="1"/>
  <c r="AF18" i="15"/>
  <c r="AN18" i="15" s="1"/>
  <c r="AF8" i="15"/>
  <c r="AN8" i="15" s="1"/>
  <c r="AF7" i="15"/>
  <c r="AN7" i="15" s="1"/>
  <c r="AF12" i="15"/>
  <c r="AN12" i="15" s="1"/>
  <c r="AF16" i="15"/>
  <c r="AN16" i="15" s="1"/>
  <c r="AF6" i="15"/>
  <c r="AN6" i="15" s="1"/>
  <c r="AF15" i="15"/>
  <c r="AN15" i="15" s="1"/>
  <c r="O3" i="15"/>
  <c r="AF19" i="15"/>
  <c r="AN19" i="15" s="1"/>
  <c r="AF21" i="15"/>
  <c r="AN21" i="15" s="1"/>
  <c r="AF17" i="15"/>
  <c r="AN17" i="15" s="1"/>
  <c r="AF27" i="15"/>
  <c r="AN27" i="15" s="1"/>
  <c r="AH10" i="15"/>
  <c r="AO10" i="15" s="1"/>
  <c r="AE6" i="15"/>
  <c r="AE16" i="15"/>
  <c r="AE19" i="15"/>
  <c r="AT18" i="15" l="1"/>
  <c r="AT62" i="15"/>
  <c r="AU88" i="16"/>
  <c r="AU44" i="16"/>
  <c r="AV44" i="16" s="1"/>
  <c r="AW44" i="16" s="1"/>
  <c r="AT22" i="15"/>
  <c r="AT46" i="15"/>
  <c r="AT82" i="15"/>
  <c r="AU82" i="15" s="1"/>
  <c r="AV82" i="15" s="1"/>
  <c r="AW82" i="15" s="1"/>
  <c r="AT86" i="15"/>
  <c r="AT42" i="15"/>
  <c r="AU42" i="15" s="1"/>
  <c r="AV42" i="15" s="1"/>
  <c r="AW42" i="15" s="1"/>
  <c r="N3" i="15"/>
  <c r="AT52" i="15"/>
  <c r="AU52" i="15" s="1"/>
  <c r="AS52" i="15"/>
  <c r="AG3" i="15"/>
  <c r="AH3" i="15" s="1"/>
  <c r="AP10" i="15"/>
  <c r="AQ10" i="15" s="1"/>
  <c r="AQ44" i="16"/>
  <c r="AS44" i="16"/>
  <c r="AV54" i="16"/>
  <c r="AW54" i="16" s="1"/>
  <c r="AS12" i="16"/>
  <c r="AQ88" i="16"/>
  <c r="AV11" i="16"/>
  <c r="AW11" i="16" s="1"/>
  <c r="AV95" i="16"/>
  <c r="AW95" i="16" s="1"/>
  <c r="AU64" i="16"/>
  <c r="AV64" i="16" s="1"/>
  <c r="AW64" i="16" s="1"/>
  <c r="AV32" i="16"/>
  <c r="AW32" i="16" s="1"/>
  <c r="AV29" i="16"/>
  <c r="AW29" i="16" s="1"/>
  <c r="AU20" i="16"/>
  <c r="AV20" i="16" s="1"/>
  <c r="AW20" i="16" s="1"/>
  <c r="AV48" i="16"/>
  <c r="AW48" i="16" s="1"/>
  <c r="AV88" i="16"/>
  <c r="AW88" i="16" s="1"/>
  <c r="AV35" i="16"/>
  <c r="AW35" i="16" s="1"/>
  <c r="AQ60" i="16"/>
  <c r="AS60" i="16"/>
  <c r="AU24" i="16"/>
  <c r="AV24" i="16" s="1"/>
  <c r="AW24" i="16" s="1"/>
  <c r="AV30" i="16"/>
  <c r="AW30" i="16" s="1"/>
  <c r="AQ40" i="16"/>
  <c r="AS40" i="16"/>
  <c r="AQ36" i="16"/>
  <c r="AS36" i="16"/>
  <c r="AV74" i="16"/>
  <c r="AW74" i="16" s="1"/>
  <c r="AP62" i="15"/>
  <c r="AQ62" i="15" s="1"/>
  <c r="AU9" i="15"/>
  <c r="AV9" i="15" s="1"/>
  <c r="AW9" i="15" s="1"/>
  <c r="AU74" i="15"/>
  <c r="AV74" i="15" s="1"/>
  <c r="AW74" i="15" s="1"/>
  <c r="AU54" i="15"/>
  <c r="AV54" i="15" s="1"/>
  <c r="AW54" i="15" s="1"/>
  <c r="AU10" i="15"/>
  <c r="AV10" i="15" s="1"/>
  <c r="AW10" i="15" s="1"/>
  <c r="AU75" i="15"/>
  <c r="AV75" i="15" s="1"/>
  <c r="AW75" i="15" s="1"/>
  <c r="AU77" i="15"/>
  <c r="AV77" i="15" s="1"/>
  <c r="AW77" i="15" s="1"/>
  <c r="AU17" i="15"/>
  <c r="AV17" i="15" s="1"/>
  <c r="AW17" i="15" s="1"/>
  <c r="AU14" i="15"/>
  <c r="AP18" i="15"/>
  <c r="AQ18" i="15" s="1"/>
  <c r="AU55" i="15"/>
  <c r="AV55" i="15" s="1"/>
  <c r="AW55" i="15" s="1"/>
  <c r="AU15" i="15"/>
  <c r="AV15" i="15" s="1"/>
  <c r="AW15" i="15" s="1"/>
  <c r="AU81" i="15"/>
  <c r="AV81" i="15" s="1"/>
  <c r="AW81" i="15" s="1"/>
  <c r="AU16" i="15"/>
  <c r="AV16" i="15" s="1"/>
  <c r="AW16" i="15" s="1"/>
  <c r="AU78" i="15"/>
  <c r="AV78" i="15" s="1"/>
  <c r="AW78" i="15" s="1"/>
  <c r="AU56" i="15"/>
  <c r="AV56" i="15" s="1"/>
  <c r="AW56" i="15" s="1"/>
  <c r="AU76" i="15"/>
  <c r="AV76" i="15" s="1"/>
  <c r="AW76" i="15" s="1"/>
  <c r="AU79" i="15"/>
  <c r="AV79" i="15" s="1"/>
  <c r="AW79" i="15" s="1"/>
  <c r="AU57" i="15"/>
  <c r="AV57" i="15" s="1"/>
  <c r="AW57" i="15" s="1"/>
  <c r="AU80" i="15"/>
  <c r="AV80" i="15" s="1"/>
  <c r="AW80" i="15" s="1"/>
  <c r="AP82" i="15"/>
  <c r="AQ82" i="15" s="1"/>
  <c r="AP58" i="15"/>
  <c r="AP38" i="15"/>
  <c r="AU38" i="15"/>
  <c r="AV38" i="15" s="1"/>
  <c r="AW38" i="15" s="1"/>
  <c r="AP34" i="15"/>
  <c r="AU58" i="15"/>
  <c r="AV58" i="15" s="1"/>
  <c r="AW58" i="15" s="1"/>
  <c r="AU34" i="15"/>
  <c r="AV34" i="15" s="1"/>
  <c r="AW34" i="15" s="1"/>
  <c r="AU69" i="16"/>
  <c r="AV69" i="16" s="1"/>
  <c r="AW69" i="16" s="1"/>
  <c r="AU73" i="16"/>
  <c r="AV73" i="16" s="1"/>
  <c r="AW73" i="16" s="1"/>
  <c r="AU33" i="16"/>
  <c r="AV33" i="16" s="1"/>
  <c r="AW33" i="16" s="1"/>
  <c r="AU28" i="16"/>
  <c r="AV28" i="16" s="1"/>
  <c r="AW28" i="16" s="1"/>
  <c r="AU34" i="16"/>
  <c r="AV34" i="16" s="1"/>
  <c r="AW34" i="16" s="1"/>
  <c r="AV75" i="16"/>
  <c r="AW75" i="16" s="1"/>
  <c r="AU53" i="16"/>
  <c r="AV53" i="16" s="1"/>
  <c r="AW53" i="16" s="1"/>
  <c r="AU93" i="16"/>
  <c r="AV93" i="16" s="1"/>
  <c r="AW93" i="16" s="1"/>
  <c r="AU10" i="16"/>
  <c r="AV10" i="16" s="1"/>
  <c r="AW10" i="16" s="1"/>
  <c r="AV8" i="16"/>
  <c r="AW8" i="16" s="1"/>
  <c r="AV70" i="16"/>
  <c r="AW70" i="16" s="1"/>
  <c r="AV31" i="16"/>
  <c r="AW31" i="16" s="1"/>
  <c r="AV52" i="16"/>
  <c r="AW52" i="16" s="1"/>
  <c r="AV72" i="16"/>
  <c r="AW72" i="16" s="1"/>
  <c r="AV55" i="16"/>
  <c r="AW55" i="16" s="1"/>
  <c r="AQ20" i="16"/>
  <c r="AS20" i="16"/>
  <c r="AQ24" i="16"/>
  <c r="AS24" i="16"/>
  <c r="AS84" i="16"/>
  <c r="AQ84" i="16"/>
  <c r="AS64" i="16"/>
  <c r="AQ64" i="16"/>
  <c r="AQ48" i="16"/>
  <c r="AS48" i="16"/>
  <c r="G22" i="15"/>
  <c r="AM22" i="15" s="1"/>
  <c r="G18" i="15"/>
  <c r="AM18" i="15" s="1"/>
  <c r="G86" i="15"/>
  <c r="AM86" i="15" s="1"/>
  <c r="AT93" i="15"/>
  <c r="AU93" i="15" s="1"/>
  <c r="AS93" i="15"/>
  <c r="AT30" i="15"/>
  <c r="AU30" i="15" s="1"/>
  <c r="AS30" i="15"/>
  <c r="AT90" i="15"/>
  <c r="AS90" i="15"/>
  <c r="AS51" i="15"/>
  <c r="AT51" i="15"/>
  <c r="AT27" i="15"/>
  <c r="AU27" i="15" s="1"/>
  <c r="AS27" i="15"/>
  <c r="AT7" i="15"/>
  <c r="AU7" i="15" s="1"/>
  <c r="AS7" i="15"/>
  <c r="AT92" i="15"/>
  <c r="AU92" i="15" s="1"/>
  <c r="AS92" i="15"/>
  <c r="AT6" i="15"/>
  <c r="AS6" i="15"/>
  <c r="AT31" i="15"/>
  <c r="AU31" i="15" s="1"/>
  <c r="AS31" i="15"/>
  <c r="AT69" i="15"/>
  <c r="AU69" i="15" s="1"/>
  <c r="AS69" i="15"/>
  <c r="AT91" i="15"/>
  <c r="AU91" i="15" s="1"/>
  <c r="AS91" i="15"/>
  <c r="AT50" i="15"/>
  <c r="AS50" i="15"/>
  <c r="AT53" i="15"/>
  <c r="AU53" i="15" s="1"/>
  <c r="AS53" i="15"/>
  <c r="AT67" i="15"/>
  <c r="AS67" i="15"/>
  <c r="AT66" i="15"/>
  <c r="AU66" i="15" s="1"/>
  <c r="AS66" i="15"/>
  <c r="AT71" i="15"/>
  <c r="AU71" i="15" s="1"/>
  <c r="AS71" i="15"/>
  <c r="AT72" i="15"/>
  <c r="AU72" i="15" s="1"/>
  <c r="AS72" i="15"/>
  <c r="AP46" i="15"/>
  <c r="AP86" i="15"/>
  <c r="AP22" i="15"/>
  <c r="AU46" i="15"/>
  <c r="AT28" i="15"/>
  <c r="AS28" i="15"/>
  <c r="AT73" i="15"/>
  <c r="AU73" i="15" s="1"/>
  <c r="AS73" i="15"/>
  <c r="AT8" i="15"/>
  <c r="AU8" i="15" s="1"/>
  <c r="AS8" i="15"/>
  <c r="AS68" i="15"/>
  <c r="AT68" i="15"/>
  <c r="AU68" i="15" s="1"/>
  <c r="AT33" i="15"/>
  <c r="AU33" i="15" s="1"/>
  <c r="AS33" i="15"/>
  <c r="AT32" i="15"/>
  <c r="AS32" i="15"/>
  <c r="AT70" i="15"/>
  <c r="AU70" i="15" s="1"/>
  <c r="AS70" i="15"/>
  <c r="AT26" i="15"/>
  <c r="AS26" i="15"/>
  <c r="AP42" i="15"/>
  <c r="G62" i="15"/>
  <c r="AM62" i="15" s="1"/>
  <c r="AT29" i="15"/>
  <c r="AU29" i="15" s="1"/>
  <c r="AS29" i="15"/>
  <c r="AO5" i="16"/>
  <c r="AN5" i="16"/>
  <c r="AM5" i="16"/>
  <c r="AL5" i="16"/>
  <c r="AV94" i="16"/>
  <c r="AW94" i="16" s="1"/>
  <c r="AV92" i="16"/>
  <c r="AW92" i="16" s="1"/>
  <c r="AV9" i="16"/>
  <c r="AW9" i="16" s="1"/>
  <c r="AT5" i="16"/>
  <c r="AV71" i="16"/>
  <c r="AW71" i="16" s="1"/>
  <c r="AV68" i="16"/>
  <c r="AW68" i="16" s="1"/>
  <c r="AP3" i="15"/>
  <c r="AS3" i="15" s="1"/>
  <c r="AQ3" i="15"/>
  <c r="Q3" i="15"/>
  <c r="AH6" i="15"/>
  <c r="AO6" i="15" s="1"/>
  <c r="AV52" i="15" l="1"/>
  <c r="AW52" i="15" s="1"/>
  <c r="AQ42" i="15"/>
  <c r="AS42" i="15"/>
  <c r="AS62" i="15"/>
  <c r="AV27" i="15"/>
  <c r="AW27" i="15" s="1"/>
  <c r="AV91" i="15"/>
  <c r="AW91" i="15" s="1"/>
  <c r="AS82" i="15"/>
  <c r="AV7" i="15"/>
  <c r="AW7" i="15" s="1"/>
  <c r="AV8" i="15"/>
  <c r="AW8" i="15" s="1"/>
  <c r="AV71" i="15"/>
  <c r="AW71" i="15" s="1"/>
  <c r="AU18" i="15"/>
  <c r="AV18" i="15" s="1"/>
  <c r="AW18" i="15" s="1"/>
  <c r="AS18" i="15"/>
  <c r="AV72" i="15"/>
  <c r="AW72" i="15" s="1"/>
  <c r="AV53" i="15"/>
  <c r="AW53" i="15" s="1"/>
  <c r="AV31" i="15"/>
  <c r="AW31" i="15" s="1"/>
  <c r="AU62" i="15"/>
  <c r="AV62" i="15" s="1"/>
  <c r="AW62" i="15" s="1"/>
  <c r="AV73" i="15"/>
  <c r="AW73" i="15" s="1"/>
  <c r="AS10" i="15"/>
  <c r="AV29" i="15"/>
  <c r="AW29" i="15" s="1"/>
  <c r="AV70" i="15"/>
  <c r="AW70" i="15" s="1"/>
  <c r="AU22" i="15"/>
  <c r="AV22" i="15" s="1"/>
  <c r="AW22" i="15" s="1"/>
  <c r="AQ34" i="15"/>
  <c r="AS34" i="15"/>
  <c r="AU86" i="15"/>
  <c r="AV86" i="15" s="1"/>
  <c r="AW86" i="15" s="1"/>
  <c r="AU26" i="15"/>
  <c r="AV26" i="15" s="1"/>
  <c r="AW26" i="15" s="1"/>
  <c r="AU50" i="15"/>
  <c r="AV50" i="15" s="1"/>
  <c r="AW50" i="15" s="1"/>
  <c r="AU90" i="15"/>
  <c r="AV90" i="15" s="1"/>
  <c r="AW90" i="15" s="1"/>
  <c r="AV33" i="15"/>
  <c r="AW33" i="15" s="1"/>
  <c r="AU32" i="15"/>
  <c r="AV32" i="15" s="1"/>
  <c r="AW32" i="15" s="1"/>
  <c r="AV66" i="15"/>
  <c r="AW66" i="15" s="1"/>
  <c r="AU6" i="15"/>
  <c r="AQ38" i="15"/>
  <c r="AS38" i="15"/>
  <c r="AQ58" i="15"/>
  <c r="AS58" i="15"/>
  <c r="AU28" i="15"/>
  <c r="AV28" i="15" s="1"/>
  <c r="AW28" i="15" s="1"/>
  <c r="AU51" i="15"/>
  <c r="AV51" i="15" s="1"/>
  <c r="AW51" i="15" s="1"/>
  <c r="AV46" i="15"/>
  <c r="AW46" i="15" s="1"/>
  <c r="AU67" i="15"/>
  <c r="AV67" i="15" s="1"/>
  <c r="AW67" i="15" s="1"/>
  <c r="AQ22" i="15"/>
  <c r="AS22" i="15"/>
  <c r="AQ86" i="15"/>
  <c r="AS86" i="15"/>
  <c r="AQ46" i="15"/>
  <c r="AS46" i="15"/>
  <c r="AO3" i="15"/>
  <c r="AU5" i="16"/>
  <c r="AV5" i="16" s="1"/>
  <c r="AW5" i="16" s="1"/>
  <c r="AT3" i="15"/>
  <c r="AV69" i="15"/>
  <c r="AW69" i="15" s="1"/>
  <c r="AV30" i="15"/>
  <c r="AW30" i="15" s="1"/>
  <c r="AV68" i="15"/>
  <c r="AW68" i="15" s="1"/>
  <c r="AV92" i="15"/>
  <c r="AW92" i="15" s="1"/>
  <c r="AV93" i="15"/>
  <c r="AW93" i="15" s="1"/>
  <c r="P3" i="15"/>
  <c r="G3" i="15" s="1"/>
  <c r="AM3" i="15" s="1"/>
  <c r="AV14" i="15"/>
  <c r="AW14" i="15" s="1"/>
  <c r="AU3" i="15" l="1"/>
  <c r="AV3" i="15" s="1"/>
  <c r="AW3" i="15" s="1"/>
  <c r="AV6" i="15"/>
  <c r="AW6" i="15" s="1"/>
</calcChain>
</file>

<file path=xl/sharedStrings.xml><?xml version="1.0" encoding="utf-8"?>
<sst xmlns="http://schemas.openxmlformats.org/spreadsheetml/2006/main" count="2454" uniqueCount="183">
  <si>
    <t>OZ</t>
  </si>
  <si>
    <t>Cluster</t>
  </si>
  <si>
    <t>A</t>
  </si>
  <si>
    <t>B</t>
  </si>
  <si>
    <t>C</t>
  </si>
  <si>
    <t>B-A</t>
  </si>
  <si>
    <t>(C-A)/C</t>
  </si>
  <si>
    <t>Opleidingsvorm en type</t>
  </si>
  <si>
    <t>Opleidingsvorm</t>
  </si>
  <si>
    <t>Type</t>
  </si>
  <si>
    <t>OV 1</t>
  </si>
  <si>
    <t>TYPE 2</t>
  </si>
  <si>
    <t>TYPE 3</t>
  </si>
  <si>
    <t>TYPE 4</t>
  </si>
  <si>
    <t>TYPE 6</t>
  </si>
  <si>
    <t>TYPE 7</t>
  </si>
  <si>
    <t>TYPE 9</t>
  </si>
  <si>
    <t>OV 2</t>
  </si>
  <si>
    <t>OV 3</t>
  </si>
  <si>
    <t>OV 4</t>
  </si>
  <si>
    <t>TYPE BA</t>
  </si>
  <si>
    <t>OV 1 TYPE 2</t>
  </si>
  <si>
    <t>OV 1 TYPE 3</t>
  </si>
  <si>
    <t>OV 1 TYPE 4</t>
  </si>
  <si>
    <t>OV 1 TYPE 6</t>
  </si>
  <si>
    <t>OV 1 TYPE 7</t>
  </si>
  <si>
    <t>OV 1 TYPE 9</t>
  </si>
  <si>
    <t>OV 2 TYPE 2</t>
  </si>
  <si>
    <t>OV 2 TYPE 3</t>
  </si>
  <si>
    <t>OV 2 TYPE 4</t>
  </si>
  <si>
    <t>OV 2 TYPE 6</t>
  </si>
  <si>
    <t>OV 2 TYPE 7</t>
  </si>
  <si>
    <t>OV 2 TYPE 9</t>
  </si>
  <si>
    <t>OV 3 TYPE 3</t>
  </si>
  <si>
    <t>OV 3 TYPE 4</t>
  </si>
  <si>
    <t>OV 3 TYPE 7</t>
  </si>
  <si>
    <t>OV 3 TYPE 9</t>
  </si>
  <si>
    <t>OV 4 TYPE 3</t>
  </si>
  <si>
    <t>OV 4 TYPE 4</t>
  </si>
  <si>
    <t>OV 4 TYPE 6</t>
  </si>
  <si>
    <t>OV 4 TYPE 7</t>
  </si>
  <si>
    <t>OV 4 TYPE 9</t>
  </si>
  <si>
    <t>OV 3 TYPE BA</t>
  </si>
  <si>
    <t>Label tekort OZ</t>
  </si>
  <si>
    <t>Label tekort cluster</t>
  </si>
  <si>
    <t>Relatieve marge (C-A)/C</t>
  </si>
  <si>
    <t>Blinde vlek</t>
  </si>
  <si>
    <t>kleiner dan 5</t>
  </si>
  <si>
    <t>groter dan 5</t>
  </si>
  <si>
    <t>te verwachten tekort groter dan 25%</t>
  </si>
  <si>
    <t>tekort kleiner dan 25% en overschot  kleiner dan 10 %</t>
  </si>
  <si>
    <t>te verwachten overschot groter dan 10 %</t>
  </si>
  <si>
    <t>NVT</t>
  </si>
  <si>
    <t>Onderwijszone</t>
  </si>
  <si>
    <t>Totaal aantal leerlingen</t>
  </si>
  <si>
    <t>Totaal aantal leerlingen die wonen en schoollopen</t>
  </si>
  <si>
    <t>Inkomende pendel van leerlingen</t>
  </si>
  <si>
    <t>Uitgaande pendel van leerlingen</t>
  </si>
  <si>
    <t>Netto inkomende pendel</t>
  </si>
  <si>
    <t>Aandeel netto inkomende pendel</t>
  </si>
  <si>
    <t>Label pendel cluster</t>
  </si>
  <si>
    <t>Verwachte vraag (dynamisch) 2027-2028</t>
  </si>
  <si>
    <t>Verwachte max cap 2027-2028</t>
  </si>
  <si>
    <t>85% verwachte max cap 2027-2028</t>
  </si>
  <si>
    <t>Marge t.o.v. MC</t>
  </si>
  <si>
    <t>Marge t.o.v.85% MC</t>
  </si>
  <si>
    <t>Relatieve marge</t>
  </si>
  <si>
    <t>Aantal extra plaatsen</t>
  </si>
  <si>
    <t>Marge t.o.v.85% MC met correctie pendel</t>
  </si>
  <si>
    <t>Aantal leerlingen die wonen in OZ of cluster</t>
  </si>
  <si>
    <t>Niveau</t>
  </si>
  <si>
    <t>Label tekort onderwijszone</t>
  </si>
  <si>
    <t>A cluster</t>
  </si>
  <si>
    <t>A onderwijszone</t>
  </si>
  <si>
    <t>C-A cluster</t>
  </si>
  <si>
    <t>C-A OZ</t>
  </si>
  <si>
    <t>(C-A)/C cluster</t>
  </si>
  <si>
    <t>(C-A)/C onderwijszone</t>
  </si>
  <si>
    <t>Totaal aantal leerlingen cluster</t>
  </si>
  <si>
    <t>Netto inkomende pendel cluster</t>
  </si>
  <si>
    <t>D</t>
  </si>
  <si>
    <t>Score label tekort OZ</t>
  </si>
  <si>
    <t>Score label tekort cluster</t>
  </si>
  <si>
    <t>Score label pendel OZ</t>
  </si>
  <si>
    <t>Score label pendel cluster</t>
  </si>
  <si>
    <t>E</t>
  </si>
  <si>
    <t>D + E</t>
  </si>
  <si>
    <t>F</t>
  </si>
  <si>
    <t>E/F</t>
  </si>
  <si>
    <t>Plaatsen die meetellen</t>
  </si>
  <si>
    <t>Projectscore</t>
  </si>
  <si>
    <t>Gemiddelde projectscore per bijkomende plaats</t>
  </si>
  <si>
    <t>Label projectscore</t>
  </si>
  <si>
    <t>Label</t>
  </si>
  <si>
    <t>Score</t>
  </si>
  <si>
    <t>Gemiddelde score per bijkomende plaats</t>
  </si>
  <si>
    <t>Label score</t>
  </si>
  <si>
    <t xml:space="preserve">Label pendel </t>
  </si>
  <si>
    <t>Aandeel netto inkomende pendel onderwijszone</t>
  </si>
  <si>
    <t>Aandeel netto inkomende pendel cluster</t>
  </si>
  <si>
    <t xml:space="preserve">niet van toepassing </t>
  </si>
  <si>
    <t>groter dan 0</t>
  </si>
  <si>
    <t>netto uitgaande pendel groter dan 20 %</t>
  </si>
  <si>
    <t>netto uitgaande pendel kleiner dan 20%  en netto inkomende pendel kleiner dan 20 %</t>
  </si>
  <si>
    <t>netto inkomende pendel groter dan 20 %</t>
  </si>
  <si>
    <t>BuSO</t>
  </si>
  <si>
    <t>AANDEEL OV TYPE cluster</t>
  </si>
  <si>
    <t>AANDEEL cluster</t>
  </si>
  <si>
    <t>Aanbod per type</t>
  </si>
  <si>
    <t>Aanbod BUSO</t>
  </si>
  <si>
    <t>Aanbod BUSO cluster</t>
  </si>
  <si>
    <t>Aanbod per OV en TYPE alle 44 OZ</t>
  </si>
  <si>
    <t>AANDEEL OV TYPE alle 44 OZ</t>
  </si>
  <si>
    <t>Label aandeel OV TYPE</t>
  </si>
  <si>
    <t>Aanbod BUSO alle 44 onderwijszones</t>
  </si>
  <si>
    <t>Label pendel onderwijszone</t>
  </si>
  <si>
    <t>Aanbod per OV en type</t>
  </si>
  <si>
    <t>Aandeel OV en type</t>
  </si>
  <si>
    <t>Label aandeel</t>
  </si>
  <si>
    <t>Plaatsen tellen mee voor 60%</t>
  </si>
  <si>
    <t xml:space="preserve">Toelichting bij het toekennen van een projectscore aan de hand van een scorematrix  </t>
  </si>
  <si>
    <t xml:space="preserve">Toekennen van een projectscore </t>
  </si>
  <si>
    <t>Label ‘Tekort’</t>
  </si>
  <si>
    <t xml:space="preserve">Aantal te verwachten leerlingen </t>
  </si>
  <si>
    <t>Relatief te verwachten tekort of relatief te verwachten overschot tegen schooljaar 2027-2028</t>
  </si>
  <si>
    <t>Deelscore ‘Tekort’</t>
  </si>
  <si>
    <t>Label ‘Pendel’</t>
  </si>
  <si>
    <t>Deelscore ‘Pendel’</t>
  </si>
  <si>
    <t xml:space="preserve">Tabel 4: Criteria voor labels gekoppeld aan de gemiddelde score per bijkomende plaats </t>
  </si>
  <si>
    <r>
      <t xml:space="preserve">Als ondersteuning bij de opmaak en de selectie van projectvoorstellen voor het buitengewoon onderwijs wordt </t>
    </r>
    <r>
      <rPr>
        <b/>
        <sz val="11"/>
        <color theme="1"/>
        <rFont val="Calibri"/>
        <family val="2"/>
        <scheme val="minor"/>
      </rPr>
      <t>op niveau cluster van onderwijszones</t>
    </r>
    <r>
      <rPr>
        <sz val="11"/>
        <color theme="1"/>
        <rFont val="Calibri"/>
        <family val="2"/>
        <scheme val="minor"/>
      </rPr>
      <t xml:space="preserve"> een scorematrix opgesteld. Elke scorematrix geeft </t>
    </r>
    <r>
      <rPr>
        <b/>
        <sz val="11"/>
        <color theme="1"/>
        <rFont val="Calibri"/>
        <family val="2"/>
        <scheme val="minor"/>
      </rPr>
      <t>voor elk type (in combinatie met opleidingsvorm voor het buitengewoon secundair onderwijs)</t>
    </r>
    <r>
      <rPr>
        <sz val="11"/>
        <color theme="1"/>
        <rFont val="Calibri"/>
        <family val="2"/>
        <scheme val="minor"/>
      </rPr>
      <t xml:space="preserve"> binnen elke onderwijszone van betreffende cluster aan in welke mate bijkomende plaatsen voor betreffend type (in combinatie met opleidingsvorm voor het buitengewoon secundair onderwijs) een hogere of een lagere score opleveren, wat aangeeft in welke mate deze kunnen inspelen op de specifieke te verwachten tekorten volgens de capaciteitsmonitor. </t>
    </r>
  </si>
  <si>
    <r>
      <t xml:space="preserve">Bij het </t>
    </r>
    <r>
      <rPr>
        <b/>
        <sz val="11"/>
        <color theme="1"/>
        <rFont val="Calibri"/>
        <family val="2"/>
        <scheme val="minor"/>
      </rPr>
      <t>samentellen van de deelscores</t>
    </r>
    <r>
      <rPr>
        <sz val="11"/>
        <color theme="1"/>
        <rFont val="Calibri"/>
        <family val="2"/>
        <scheme val="minor"/>
      </rPr>
      <t xml:space="preserve"> gebeuren volgende correcties: </t>
    </r>
  </si>
  <si>
    <t xml:space="preserve">Deze score wordt in eerste instantie berekend als een som van 4 deelscores: deelscore ‘tekort op niveau onderwijszone’, deelscore ‘tekort op niveau cluster’, deelscore ‘pendel op niveau onderwijszone’ en deelscore ‘pendel op niveau cluster’. Deze 4 deelscores worden gekoppeld aan een label volgens de criteria opgenomen in tabellen 1 en 2. </t>
  </si>
  <si>
    <t>Correctiefactor score OV 4 type 9</t>
  </si>
  <si>
    <r>
      <t xml:space="preserve">•	Voor </t>
    </r>
    <r>
      <rPr>
        <b/>
        <sz val="11"/>
        <color theme="1"/>
        <rFont val="Calibri"/>
        <family val="2"/>
        <scheme val="minor"/>
      </rPr>
      <t xml:space="preserve">type 6 en 7 </t>
    </r>
    <r>
      <rPr>
        <sz val="11"/>
        <color theme="1"/>
        <rFont val="Calibri"/>
        <family val="2"/>
        <scheme val="minor"/>
      </rPr>
      <t xml:space="preserve">van zowel het buitengewoon basisonderwijs als het buitengewoon secundair onderwijs tellen enkel de extra plaatsen mee waarvoor </t>
    </r>
    <r>
      <rPr>
        <b/>
        <sz val="11"/>
        <color theme="1"/>
        <rFont val="Calibri"/>
        <family val="2"/>
        <scheme val="minor"/>
      </rPr>
      <t>op niveau cluster</t>
    </r>
    <r>
      <rPr>
        <sz val="11"/>
        <color theme="1"/>
        <rFont val="Calibri"/>
        <family val="2"/>
        <scheme val="minor"/>
      </rPr>
      <t xml:space="preserve"> ook na correctie van de netto inkomende of netto uitgaande pendel nog een globaal tekort  is</t>
    </r>
  </si>
  <si>
    <t>Correctiefactor op niveau cluster</t>
  </si>
  <si>
    <r>
      <t xml:space="preserve">•	Voor </t>
    </r>
    <r>
      <rPr>
        <b/>
        <sz val="11"/>
        <color theme="1"/>
        <rFont val="Calibri"/>
        <family val="2"/>
        <scheme val="minor"/>
      </rPr>
      <t>type 3 en 4</t>
    </r>
    <r>
      <rPr>
        <sz val="11"/>
        <color theme="1"/>
        <rFont val="Calibri"/>
        <family val="2"/>
        <scheme val="minor"/>
      </rPr>
      <t xml:space="preserve"> van zowel het buitengewoon basisonderwijs als het buitengewoon secundair onderwijs worden wel steeds </t>
    </r>
    <r>
      <rPr>
        <b/>
        <sz val="11"/>
        <color theme="1"/>
        <rFont val="Calibri"/>
        <family val="2"/>
        <scheme val="minor"/>
      </rPr>
      <t>alle extra plaatsen</t>
    </r>
    <r>
      <rPr>
        <sz val="11"/>
        <color theme="1"/>
        <rFont val="Calibri"/>
        <family val="2"/>
        <scheme val="minor"/>
      </rPr>
      <t xml:space="preserve"> in rekening gebracht </t>
    </r>
  </si>
  <si>
    <r>
      <t xml:space="preserve">•	Voor </t>
    </r>
    <r>
      <rPr>
        <b/>
        <sz val="11"/>
        <color theme="1"/>
        <rFont val="Calibri"/>
        <family val="2"/>
        <scheme val="minor"/>
      </rPr>
      <t xml:space="preserve">types 6 en 7 </t>
    </r>
    <r>
      <rPr>
        <sz val="11"/>
        <color theme="1"/>
        <rFont val="Calibri"/>
        <family val="2"/>
        <scheme val="minor"/>
      </rPr>
      <t xml:space="preserve">van het </t>
    </r>
    <r>
      <rPr>
        <b/>
        <sz val="11"/>
        <color theme="1"/>
        <rFont val="Calibri"/>
        <family val="2"/>
        <scheme val="minor"/>
      </rPr>
      <t>buitengewoon basisonderwijs</t>
    </r>
    <r>
      <rPr>
        <sz val="11"/>
        <color theme="1"/>
        <rFont val="Calibri"/>
        <family val="2"/>
        <scheme val="minor"/>
      </rPr>
      <t xml:space="preserve"> en voor </t>
    </r>
    <r>
      <rPr>
        <b/>
        <sz val="11"/>
        <color theme="1"/>
        <rFont val="Calibri"/>
        <family val="2"/>
        <scheme val="minor"/>
      </rPr>
      <t>alle types in combinatie met opleidingsvorm</t>
    </r>
    <r>
      <rPr>
        <sz val="11"/>
        <color theme="1"/>
        <rFont val="Calibri"/>
        <family val="2"/>
        <scheme val="minor"/>
      </rPr>
      <t xml:space="preserve"> voor het </t>
    </r>
    <r>
      <rPr>
        <b/>
        <sz val="11"/>
        <color theme="1"/>
        <rFont val="Calibri"/>
        <family val="2"/>
        <scheme val="minor"/>
      </rPr>
      <t>buitengewoon secundair onderwijs</t>
    </r>
    <r>
      <rPr>
        <sz val="11"/>
        <color theme="1"/>
        <rFont val="Calibri"/>
        <family val="2"/>
        <scheme val="minor"/>
      </rPr>
      <t xml:space="preserve"> met </t>
    </r>
    <r>
      <rPr>
        <b/>
        <sz val="11"/>
        <color theme="1"/>
        <rFont val="Calibri"/>
        <family val="2"/>
        <scheme val="minor"/>
      </rPr>
      <t>label C</t>
    </r>
    <r>
      <rPr>
        <sz val="11"/>
        <color theme="1"/>
        <rFont val="Calibri"/>
        <family val="2"/>
        <scheme val="minor"/>
      </rPr>
      <t xml:space="preserve"> in tabel 3, worden enkel de deelscores </t>
    </r>
    <r>
      <rPr>
        <b/>
        <sz val="11"/>
        <color theme="1"/>
        <rFont val="Calibri"/>
        <family val="2"/>
        <scheme val="minor"/>
      </rPr>
      <t>op niveau cluster</t>
    </r>
    <r>
      <rPr>
        <sz val="11"/>
        <color theme="1"/>
        <rFont val="Calibri"/>
        <family val="2"/>
        <scheme val="minor"/>
      </rPr>
      <t xml:space="preserve"> in rekening gebracht, gezien deze slechts in een </t>
    </r>
    <r>
      <rPr>
        <b/>
        <sz val="11"/>
        <color theme="1"/>
        <rFont val="Calibri"/>
        <family val="2"/>
        <scheme val="minor"/>
      </rPr>
      <t xml:space="preserve">beperkt aantal vestigingsplaatsen </t>
    </r>
    <r>
      <rPr>
        <sz val="11"/>
        <color theme="1"/>
        <rFont val="Calibri"/>
        <family val="2"/>
        <scheme val="minor"/>
      </rPr>
      <t xml:space="preserve">worden aangeboden. De projectvoorstellen die inzetten op bijkomende plaatsen voor deze types (in combinatie met opleidingsvorm voor het buitengewoon secundair onderwijs) zullen in eerste instantie door de </t>
    </r>
    <r>
      <rPr>
        <b/>
        <sz val="11"/>
        <color theme="1"/>
        <rFont val="Calibri"/>
        <family val="2"/>
        <scheme val="minor"/>
      </rPr>
      <t xml:space="preserve">centrale taskforce capaciteit </t>
    </r>
    <r>
      <rPr>
        <sz val="11"/>
        <color theme="1"/>
        <rFont val="Calibri"/>
        <family val="2"/>
        <scheme val="minor"/>
      </rPr>
      <t xml:space="preserve">beoordeeld worden. </t>
    </r>
  </si>
  <si>
    <r>
      <t xml:space="preserve">Door de totaalscore te delen door het aantal extra plaatsen wordt een </t>
    </r>
    <r>
      <rPr>
        <b/>
        <sz val="11"/>
        <color theme="1"/>
        <rFont val="Calibri"/>
        <family val="2"/>
        <scheme val="minor"/>
      </rPr>
      <t>gemiddelde score per bijkomende plaats</t>
    </r>
    <r>
      <rPr>
        <sz val="11"/>
        <color theme="1"/>
        <rFont val="Calibri"/>
        <family val="2"/>
        <scheme val="minor"/>
      </rPr>
      <t xml:space="preserve"> bekomen. Het is deze score waaraan tenslotte een label wordt gekoppeld op basis van de criteria in tabel 4. </t>
    </r>
  </si>
  <si>
    <t>Tabel 1: Criteria voor labels gekoppeld aan het relatief te verwachten tekort of relatief te verwachten overschot tegen schooljaar 2027-2028 per type (in combinatie met opleidingsvorm voor het buitengewoon secundair onderwijs)</t>
  </si>
  <si>
    <r>
      <t xml:space="preserve">Voor een aantal types (in combinatie met opleidingsvormen in het buitengewoon onderwijs) die slechts in een </t>
    </r>
    <r>
      <rPr>
        <b/>
        <sz val="11"/>
        <color theme="1"/>
        <rFont val="Calibri"/>
        <family val="2"/>
        <scheme val="minor"/>
      </rPr>
      <t>beperkt aantal vestigingsplaatsen</t>
    </r>
    <r>
      <rPr>
        <sz val="11"/>
        <color theme="1"/>
        <rFont val="Calibri"/>
        <family val="2"/>
        <scheme val="minor"/>
      </rPr>
      <t xml:space="preserve"> worden aangeboden, kunnen er grote </t>
    </r>
    <r>
      <rPr>
        <b/>
        <sz val="11"/>
        <color theme="1"/>
        <rFont val="Calibri"/>
        <family val="2"/>
        <scheme val="minor"/>
      </rPr>
      <t>pendelbewegingen over onderwijszones heen</t>
    </r>
    <r>
      <rPr>
        <sz val="11"/>
        <color theme="1"/>
        <rFont val="Calibri"/>
        <family val="2"/>
        <scheme val="minor"/>
      </rPr>
      <t xml:space="preserve"> zijn. Deze pendelbewegingen zijn voor het buitengewoon onderwijs dan ook  niet enkel een structureel element van de onderwijsvraag, het is tegelijk een belangrijk diagnostisch element dat toelaat aan te wijzen waar de lokale vraag bijgestuurd kan worden via verschuivingen in het aanbod elders.</t>
    </r>
  </si>
  <si>
    <r>
      <t xml:space="preserve">•	Voor </t>
    </r>
    <r>
      <rPr>
        <b/>
        <sz val="11"/>
        <rFont val="Calibri"/>
        <family val="2"/>
        <scheme val="minor"/>
      </rPr>
      <t>type 9</t>
    </r>
    <r>
      <rPr>
        <sz val="11"/>
        <rFont val="Calibri"/>
        <family val="2"/>
        <scheme val="minor"/>
      </rPr>
      <t xml:space="preserve"> van het buitengewoon basisonderwijs en voor </t>
    </r>
    <r>
      <rPr>
        <b/>
        <sz val="11"/>
        <rFont val="Calibri"/>
        <family val="2"/>
        <scheme val="minor"/>
      </rPr>
      <t>opleidingsvorm 4 type 9</t>
    </r>
    <r>
      <rPr>
        <sz val="11"/>
        <rFont val="Calibri"/>
        <family val="2"/>
        <scheme val="minor"/>
      </rPr>
      <t xml:space="preserve"> van het buitengewoon secundair onderwijs wordt de score voor de extra plaatsen herleid tot 60% van de score </t>
    </r>
  </si>
  <si>
    <r>
      <t xml:space="preserve">Het </t>
    </r>
    <r>
      <rPr>
        <u/>
        <sz val="11"/>
        <color theme="1"/>
        <rFont val="Calibri"/>
        <family val="2"/>
        <scheme val="minor"/>
      </rPr>
      <t>tabblad 'Scoreblad'</t>
    </r>
    <r>
      <rPr>
        <sz val="11"/>
        <color theme="1"/>
        <rFont val="Calibri"/>
        <family val="2"/>
        <scheme val="minor"/>
      </rPr>
      <t xml:space="preserve"> is een </t>
    </r>
    <r>
      <rPr>
        <u/>
        <sz val="11"/>
        <color theme="1"/>
        <rFont val="Calibri"/>
        <family val="2"/>
        <scheme val="minor"/>
      </rPr>
      <t>invulblad</t>
    </r>
    <r>
      <rPr>
        <sz val="11"/>
        <color theme="1"/>
        <rFont val="Calibri"/>
        <family val="2"/>
        <scheme val="minor"/>
      </rPr>
      <t xml:space="preserve">. Hierop vult u in de </t>
    </r>
    <r>
      <rPr>
        <u/>
        <sz val="11"/>
        <color theme="1"/>
        <rFont val="Calibri"/>
        <family val="2"/>
        <scheme val="minor"/>
      </rPr>
      <t>kolom 'Aantal extra plaatsen'</t>
    </r>
    <r>
      <rPr>
        <sz val="11"/>
        <color theme="1"/>
        <rFont val="Calibri"/>
        <family val="2"/>
        <scheme val="minor"/>
      </rPr>
      <t xml:space="preserve"> in voor welk type (in combinatie met opleidingsvorm voor het buitengewoon secundair onderwijs) er hoeveel extra plaatsen via uw projectvoorstel worden voorzien in betreffende onderwijszone. De projectscore voor uw projectvoorstel wordt vervolgens automatisch weergegeven. </t>
    </r>
  </si>
  <si>
    <t xml:space="preserve">Op dit tabblad is ter illustratie voor elk type (in combinatie met opleidingsvorm voor het buitengewoon secundair onderwijs) het aantal 1 ingevuld in de kolom 'Aantal extra plaatsen'. Vooraleer u in het scoreblad indicatief aangeeft hoeveel extra plaatsen worden voorzien via betreffend projectvoorstel, vervangt u in deze kolom de cijfers 1 door het cijfer 0. De overige kolommen zijn beveiligd. </t>
  </si>
  <si>
    <r>
      <t xml:space="preserve">Het </t>
    </r>
    <r>
      <rPr>
        <u/>
        <sz val="11"/>
        <color theme="1"/>
        <rFont val="Calibri"/>
        <family val="2"/>
        <scheme val="minor"/>
      </rPr>
      <t>tabblad 'Scorematrix'</t>
    </r>
    <r>
      <rPr>
        <sz val="11"/>
        <color theme="1"/>
        <rFont val="Calibri"/>
        <family val="2"/>
        <scheme val="minor"/>
      </rPr>
      <t xml:space="preserve"> geeft ter info de </t>
    </r>
    <r>
      <rPr>
        <u/>
        <sz val="11"/>
        <color theme="1"/>
        <rFont val="Calibri"/>
        <family val="2"/>
        <scheme val="minor"/>
      </rPr>
      <t>achterliggende data uit de capaciteitsmonitor</t>
    </r>
    <r>
      <rPr>
        <sz val="11"/>
        <color theme="1"/>
        <rFont val="Calibri"/>
        <family val="2"/>
        <scheme val="minor"/>
      </rPr>
      <t xml:space="preserve"> weer die gebruikt wordt om te komen tot een score die gekoppeld wordt aan de extra plaatsen die ingevuld worden. Deze achterliggende data kreeg een </t>
    </r>
    <r>
      <rPr>
        <u/>
        <sz val="11"/>
        <color theme="1"/>
        <rFont val="Calibri"/>
        <family val="2"/>
        <scheme val="minor"/>
      </rPr>
      <t>update in najaar 2023</t>
    </r>
    <r>
      <rPr>
        <sz val="11"/>
        <color theme="1"/>
        <rFont val="Calibri"/>
        <family val="2"/>
        <scheme val="minor"/>
      </rPr>
      <t xml:space="preserve"> aan zowel de vraagzijde als de aanbodzijde, alsook voor de pendel. Aan de vraagzijde gebeurde een correctie aan de hand van de inschrijvingscijfers voor schooljaar 2022-2023 (teldatum van 01/02/2023). Aan de aanbodzijde gebeurde een correctie aan de hand van de geplande plaatsen via capaciteitsprojecten met selectie in 2022 en de geplande plaatsen via DBFM-projecten. Voor de pendel wordt gebruik gemaakt van de pendelbewegingen in schooljaar 2022-2023. De kolommen met deze achterliggende data is verborgen op het tabblad 'Scoreblad' om de gebruiksvriendelijkheid ervan te verhogen. </t>
    </r>
  </si>
  <si>
    <t xml:space="preserve">Tabel 2: Criteria voor labels gekoppeld aan de netto uitgaande of netto inkomende pendel in schooljaar 2022-2023 per type (in combinatie met opleidingsvorm voor het buitengewoon secundair onderwijs) </t>
  </si>
  <si>
    <t>Aantal leerlingen in 2022-2023</t>
  </si>
  <si>
    <t>Netto inkomende pendel in schooljaar 2022-2023</t>
  </si>
  <si>
    <r>
      <t xml:space="preserve">Om samen met de te verwachten tekorten volgens de capaciteitsmonitor ook een aantal historische lacunes of tekorten aan te pakken wordt enkel een deelscore meegeteld voor bijkomende plaatsen voor types (In combinatie met opleidingsvorm voor het buitengewoon secundair onderwijs) waarvoor </t>
    </r>
    <r>
      <rPr>
        <b/>
        <sz val="11"/>
        <color theme="1"/>
        <rFont val="Calibri"/>
        <family val="2"/>
        <scheme val="minor"/>
      </rPr>
      <t xml:space="preserve">op niveau onderwijszone </t>
    </r>
    <r>
      <rPr>
        <sz val="11"/>
        <color theme="1"/>
        <rFont val="Calibri"/>
        <family val="2"/>
        <scheme val="minor"/>
      </rPr>
      <t xml:space="preserve">ook na correctie van de netto inkomende of netto uitgaande pendel nog een globaal tekort  is. Met volgende </t>
    </r>
    <r>
      <rPr>
        <b/>
        <sz val="11"/>
        <color theme="1"/>
        <rFont val="Calibri"/>
        <family val="2"/>
        <scheme val="minor"/>
      </rPr>
      <t>uitzonderingen</t>
    </r>
    <r>
      <rPr>
        <sz val="11"/>
        <color theme="1"/>
        <rFont val="Calibri"/>
        <family val="2"/>
        <scheme val="minor"/>
      </rPr>
      <t xml:space="preserve">: </t>
    </r>
  </si>
  <si>
    <t xml:space="preserve">Tabel 3: Aandeel aanbod buitengewoon secundair onderwijs per type in combinatie met opleidingsvorm voor schooljaar 2022-2023 over alle onderwijszones heen (bron: update capaciteitsmonitor in najaar 2023) </t>
  </si>
  <si>
    <t xml:space="preserve">Alle types (in combinatie met opleidingsvorm) met een aanbod van minder dan 250 plaatsen in schooljaar 2022-2023 hebben een label C in tabel 3, alle types (in combinatie met opleidingsvorm) met een aanbod van meer dan 1.500 plaatsen in schooljaar 2022-2023 een label A. </t>
  </si>
  <si>
    <t>Selectie van projectvoorstellen per cluster van onderwijszones</t>
  </si>
  <si>
    <t>B (update)</t>
  </si>
  <si>
    <t>C (update)</t>
  </si>
  <si>
    <t>Pendelindicatoren (schooljaar 2022-2023)</t>
  </si>
  <si>
    <t>Aandeel type en opleidingsvorm inzake aanbod BUSO (aanbodbevraging voorjaar 2021 update 2023)</t>
  </si>
  <si>
    <t>Naam school:</t>
  </si>
  <si>
    <t>Aandeel type en opleidingsvorm inzake aanbod BuSO (aanbodbevraging voorjaar 2021 update 2023)</t>
  </si>
  <si>
    <t>OV</t>
  </si>
  <si>
    <t>OV en type</t>
  </si>
  <si>
    <t>Aantal leerlingen in schooljaar 2022-2023</t>
  </si>
  <si>
    <t>Aantal leerlingen die wonen en schoollopen schooljaar in 2022-2023</t>
  </si>
  <si>
    <t>Inkomende pendel in schooljaar 2022-2023</t>
  </si>
  <si>
    <t>Uitgaande pendel in schooljaar 2022-2023</t>
  </si>
  <si>
    <t>Label pendel onderwijszone in schooljaar 2022-2023</t>
  </si>
  <si>
    <t>Evolutie aantal leerlingen tussen 2017 en 2022</t>
  </si>
  <si>
    <t>Evolutie aantal leerlingen die wonen en schoollopen</t>
  </si>
  <si>
    <t>Evolutie inkomende pendel tussen 2017 en 2022</t>
  </si>
  <si>
    <t>Evolutie uitgaande pendel tussen 2017 en 2022</t>
  </si>
  <si>
    <t>Evolutie netto inkomende pendel tussen 2017 en 2022</t>
  </si>
  <si>
    <t>Clustersuggestie BuSO</t>
  </si>
  <si>
    <t>Alle</t>
  </si>
  <si>
    <t>BUSO</t>
  </si>
  <si>
    <r>
      <t>Indien binnen eenzelfde cluster van onderwijszones meerdere projectvoorstellen naar voor worden geschov</t>
    </r>
    <r>
      <rPr>
        <sz val="11"/>
        <rFont val="Calibri"/>
        <family val="2"/>
        <scheme val="minor"/>
      </rPr>
      <t xml:space="preserve">en zal binnen de </t>
    </r>
    <r>
      <rPr>
        <b/>
        <sz val="11"/>
        <rFont val="Calibri"/>
        <family val="2"/>
        <scheme val="minor"/>
      </rPr>
      <t xml:space="preserve">centrale taskforce capaciteit </t>
    </r>
    <r>
      <rPr>
        <sz val="11"/>
        <rFont val="Calibri"/>
        <family val="2"/>
        <scheme val="minor"/>
      </rPr>
      <t>telkens over alle projectvoorstellen heen het totaal aantal bijkomen</t>
    </r>
    <r>
      <rPr>
        <sz val="11"/>
        <color theme="1"/>
        <rFont val="Calibri"/>
        <family val="2"/>
        <scheme val="minor"/>
      </rPr>
      <t xml:space="preserve">de plaatsen per type (In combinatie met opleidingsvorm voor het buitengewoon secundair onderwijs) in rekening gebracht worden om te komen tot een </t>
    </r>
    <r>
      <rPr>
        <b/>
        <sz val="11"/>
        <color theme="1"/>
        <rFont val="Calibri"/>
        <family val="2"/>
        <scheme val="minor"/>
      </rPr>
      <t>evenwichtige selectie</t>
    </r>
    <r>
      <rPr>
        <sz val="11"/>
        <color theme="1"/>
        <rFont val="Calibri"/>
        <family val="2"/>
        <scheme val="minor"/>
      </rPr>
      <t xml:space="preserve"> over alle clusters van onderwijszones heen. </t>
    </r>
  </si>
  <si>
    <t>A onderwijszone (update)</t>
  </si>
  <si>
    <t>Hasselt</t>
  </si>
  <si>
    <t>Sint-Truiden</t>
  </si>
  <si>
    <t>Tienen</t>
  </si>
  <si>
    <t>Tongeren</t>
  </si>
  <si>
    <t>H-S-T-T</t>
  </si>
  <si>
    <t>B cluster</t>
  </si>
  <si>
    <t>C cluster</t>
  </si>
  <si>
    <t>B-A cluster</t>
  </si>
  <si>
    <t>A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</si>
</sst>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Calibri"/>
      <family val="2"/>
      <scheme val="minor"/>
    </font>
    <font>
      <b/>
      <sz val="14"/>
      <color theme="1"/>
      <name val="Calibri"/>
      <family val="2"/>
      <scheme val="minor"/>
    </font>
    <font>
      <b/>
      <sz val="14"/>
      <name val="Calibri"/>
      <family val="2"/>
      <scheme val="minor"/>
    </font>
    <font>
      <u/>
      <sz val="16"/>
      <color theme="4"/>
      <name val="Calibri"/>
      <family val="2"/>
      <scheme val="minor"/>
    </font>
    <font>
      <b/>
      <u/>
      <sz val="11"/>
      <color theme="1"/>
      <name val="Calibri"/>
      <family val="2"/>
      <scheme val="minor"/>
    </font>
    <font>
      <b/>
      <sz val="11"/>
      <color rgb="FF000000"/>
      <name val="Calibri"/>
      <family val="2"/>
      <scheme val="minor"/>
    </font>
    <font>
      <u/>
      <sz val="11"/>
      <color theme="1"/>
      <name val="Calibri"/>
      <family val="2"/>
      <scheme val="minor"/>
    </font>
    <font>
      <sz val="11"/>
      <name val="Calibri"/>
      <family val="2"/>
      <scheme val="minor"/>
    </font>
    <font>
      <b/>
      <sz val="11"/>
      <name val="Calibri"/>
      <family val="2"/>
      <scheme val="minor"/>
    </font>
  </fonts>
  <fills count="15">
    <fill>
      <patternFill patternType="none"/>
    </fill>
    <fill>
      <patternFill patternType="gray125"/>
    </fill>
    <fill>
      <patternFill patternType="solid">
        <fgColor theme="2"/>
        <bgColor indexed="64"/>
      </patternFill>
    </fill>
    <fill>
      <patternFill patternType="solid">
        <fgColor theme="4" tint="0.79998168889431442"/>
        <bgColor theme="4" tint="0.79998168889431442"/>
      </patternFill>
    </fill>
    <fill>
      <patternFill patternType="solid">
        <fgColor theme="9" tint="0.79998168889431442"/>
        <bgColor theme="4" tint="0.79998168889431442"/>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theme="4" tint="0.79998168889431442"/>
      </patternFill>
    </fill>
    <fill>
      <patternFill patternType="solid">
        <fgColor rgb="FFE7E6E6"/>
        <bgColor indexed="64"/>
      </patternFill>
    </fill>
    <fill>
      <patternFill patternType="solid">
        <fgColor rgb="FF92D050"/>
        <bgColor theme="4" tint="0.79998168889431442"/>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330">
    <xf numFmtId="0" fontId="0" fillId="0" borderId="0" xfId="0"/>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3" fontId="0" fillId="0" borderId="1" xfId="0" applyNumberFormat="1" applyBorder="1" applyAlignment="1">
      <alignment horizontal="center"/>
    </xf>
    <xf numFmtId="9"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 xfId="0" applyBorder="1"/>
    <xf numFmtId="0" fontId="0" fillId="5" borderId="1" xfId="0" applyFill="1" applyBorder="1"/>
    <xf numFmtId="0" fontId="0" fillId="5" borderId="1" xfId="0" applyFill="1" applyBorder="1" applyAlignment="1">
      <alignment horizontal="center" vertical="center" wrapText="1"/>
    </xf>
    <xf numFmtId="0" fontId="2" fillId="5"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center" vertical="center"/>
    </xf>
    <xf numFmtId="9" fontId="3" fillId="0" borderId="4" xfId="0" applyNumberFormat="1" applyFont="1" applyBorder="1" applyAlignment="1">
      <alignment horizontal="center" vertical="center"/>
    </xf>
    <xf numFmtId="0" fontId="0" fillId="0" borderId="4" xfId="0" applyBorder="1" applyAlignment="1">
      <alignment horizontal="center"/>
    </xf>
    <xf numFmtId="9" fontId="0" fillId="0" borderId="4" xfId="0" applyNumberFormat="1" applyBorder="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1" xfId="0" applyBorder="1" applyAlignment="1">
      <alignment horizontal="center"/>
    </xf>
    <xf numFmtId="0" fontId="1"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0" fillId="0" borderId="3" xfId="0" applyBorder="1" applyAlignment="1">
      <alignment vertical="center" wrapText="1"/>
    </xf>
    <xf numFmtId="0" fontId="0" fillId="0" borderId="3" xfId="0" applyBorder="1" applyAlignment="1">
      <alignment horizontal="center"/>
    </xf>
    <xf numFmtId="0" fontId="2" fillId="0" borderId="3" xfId="0" applyFont="1" applyBorder="1" applyAlignment="1">
      <alignment horizontal="center" vertical="center"/>
    </xf>
    <xf numFmtId="0" fontId="2" fillId="5" borderId="3" xfId="0" applyFont="1" applyFill="1" applyBorder="1" applyAlignment="1">
      <alignment horizontal="center" vertical="center"/>
    </xf>
    <xf numFmtId="3" fontId="0" fillId="0" borderId="3" xfId="0" applyNumberFormat="1" applyBorder="1" applyAlignment="1">
      <alignment horizontal="center"/>
    </xf>
    <xf numFmtId="9" fontId="0" fillId="0" borderId="3" xfId="0" applyNumberFormat="1" applyBorder="1" applyAlignment="1">
      <alignment horizontal="center"/>
    </xf>
    <xf numFmtId="0" fontId="0" fillId="0" borderId="3" xfId="0" applyBorder="1" applyAlignment="1">
      <alignment horizontal="left"/>
    </xf>
    <xf numFmtId="3" fontId="1" fillId="2" borderId="3" xfId="0" applyNumberFormat="1" applyFont="1" applyFill="1" applyBorder="1" applyAlignment="1">
      <alignment horizontal="center"/>
    </xf>
    <xf numFmtId="164" fontId="1" fillId="2" borderId="3"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xf numFmtId="0" fontId="0" fillId="2" borderId="7" xfId="0" applyFill="1" applyBorder="1" applyAlignment="1">
      <alignment horizontal="center"/>
    </xf>
    <xf numFmtId="0" fontId="0" fillId="2" borderId="7" xfId="0" applyFill="1" applyBorder="1"/>
    <xf numFmtId="0" fontId="0" fillId="2" borderId="4" xfId="0" applyFill="1" applyBorder="1"/>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0" fontId="0" fillId="5" borderId="8" xfId="0" applyFill="1" applyBorder="1" applyAlignment="1">
      <alignment horizontal="center" vertical="center" wrapText="1"/>
    </xf>
    <xf numFmtId="0" fontId="1" fillId="3" borderId="8" xfId="0" applyFont="1" applyFill="1" applyBorder="1" applyAlignment="1">
      <alignment horizontal="center" vertical="center" wrapText="1"/>
    </xf>
    <xf numFmtId="0" fontId="0" fillId="6" borderId="8" xfId="0" applyFill="1" applyBorder="1" applyAlignment="1">
      <alignment horizontal="center" vertical="center" wrapText="1"/>
    </xf>
    <xf numFmtId="0" fontId="1" fillId="6" borderId="8" xfId="0" applyFont="1" applyFill="1" applyBorder="1" applyAlignment="1">
      <alignment horizontal="center" vertical="center" wrapText="1"/>
    </xf>
    <xf numFmtId="0" fontId="1" fillId="5" borderId="8" xfId="0" applyFont="1" applyFill="1" applyBorder="1" applyAlignment="1">
      <alignment horizontal="center" vertical="center" wrapText="1"/>
    </xf>
    <xf numFmtId="3" fontId="0" fillId="0" borderId="1" xfId="0" applyNumberFormat="1" applyBorder="1" applyAlignment="1">
      <alignment horizontal="center" vertical="center"/>
    </xf>
    <xf numFmtId="9" fontId="0" fillId="0" borderId="3" xfId="0" applyNumberFormat="1" applyBorder="1" applyAlignment="1">
      <alignment horizontal="center" vertical="center"/>
    </xf>
    <xf numFmtId="0" fontId="0" fillId="0" borderId="1" xfId="0" applyBorder="1" applyAlignment="1">
      <alignment vertical="center" wrapText="1"/>
    </xf>
    <xf numFmtId="1" fontId="0" fillId="0" borderId="1" xfId="0" applyNumberFormat="1" applyBorder="1" applyAlignment="1">
      <alignment horizontal="center"/>
    </xf>
    <xf numFmtId="164" fontId="1" fillId="2" borderId="1" xfId="0" applyNumberFormat="1" applyFont="1" applyFill="1" applyBorder="1" applyAlignment="1">
      <alignment horizontal="center"/>
    </xf>
    <xf numFmtId="1" fontId="0" fillId="5" borderId="1" xfId="0" applyNumberFormat="1" applyFill="1" applyBorder="1" applyAlignment="1">
      <alignment horizontal="center"/>
    </xf>
    <xf numFmtId="1" fontId="0" fillId="6" borderId="1" xfId="0" applyNumberFormat="1" applyFill="1" applyBorder="1" applyAlignment="1">
      <alignment horizontal="center"/>
    </xf>
    <xf numFmtId="0" fontId="0" fillId="5" borderId="4" xfId="0" applyFill="1" applyBorder="1" applyAlignment="1">
      <alignment horizontal="center" vertical="center" wrapText="1"/>
    </xf>
    <xf numFmtId="0" fontId="0" fillId="0" borderId="4" xfId="0" applyBorder="1"/>
    <xf numFmtId="9" fontId="3" fillId="0" borderId="1" xfId="0" applyNumberFormat="1" applyFont="1" applyBorder="1" applyAlignment="1">
      <alignment horizontal="center" vertical="center"/>
    </xf>
    <xf numFmtId="0" fontId="0" fillId="10" borderId="1" xfId="0" applyFill="1" applyBorder="1"/>
    <xf numFmtId="0" fontId="0" fillId="8" borderId="1" xfId="0" applyFill="1" applyBorder="1"/>
    <xf numFmtId="0" fontId="0" fillId="9" borderId="1" xfId="0" applyFill="1" applyBorder="1"/>
    <xf numFmtId="0" fontId="0" fillId="6" borderId="1" xfId="0" applyFill="1" applyBorder="1"/>
    <xf numFmtId="0" fontId="1" fillId="3" borderId="8" xfId="0" applyFont="1" applyFill="1" applyBorder="1" applyAlignment="1">
      <alignment horizontal="left" vertical="center" wrapText="1"/>
    </xf>
    <xf numFmtId="0" fontId="1" fillId="3" borderId="8" xfId="0" applyFont="1" applyFill="1" applyBorder="1" applyAlignment="1">
      <alignment vertical="center" wrapText="1"/>
    </xf>
    <xf numFmtId="0" fontId="1" fillId="2" borderId="8" xfId="0" applyFont="1" applyFill="1" applyBorder="1" applyAlignment="1">
      <alignment horizontal="left" vertical="center" wrapText="1"/>
    </xf>
    <xf numFmtId="0" fontId="0" fillId="2" borderId="5" xfId="0" applyFill="1" applyBorder="1" applyAlignment="1">
      <alignment horizontal="center"/>
    </xf>
    <xf numFmtId="3" fontId="0" fillId="10" borderId="1" xfId="0" applyNumberFormat="1" applyFill="1" applyBorder="1" applyAlignment="1">
      <alignment horizontal="center"/>
    </xf>
    <xf numFmtId="0" fontId="1" fillId="11" borderId="10" xfId="0" applyFont="1" applyFill="1" applyBorder="1" applyAlignment="1">
      <alignment horizontal="center" vertical="center" wrapText="1"/>
    </xf>
    <xf numFmtId="0" fontId="1" fillId="11" borderId="11" xfId="0" applyFont="1" applyFill="1" applyBorder="1" applyAlignment="1">
      <alignment horizontal="center" vertical="center" wrapText="1"/>
    </xf>
    <xf numFmtId="3" fontId="0" fillId="2" borderId="5" xfId="0" applyNumberFormat="1" applyFill="1" applyBorder="1" applyAlignment="1">
      <alignment horizontal="center"/>
    </xf>
    <xf numFmtId="3" fontId="0" fillId="2" borderId="6" xfId="0" applyNumberFormat="1" applyFill="1" applyBorder="1" applyAlignment="1">
      <alignment horizontal="center"/>
    </xf>
    <xf numFmtId="0" fontId="1" fillId="2" borderId="1" xfId="0" applyFont="1" applyFill="1" applyBorder="1" applyAlignment="1">
      <alignment horizontal="center" vertical="center" wrapText="1"/>
    </xf>
    <xf numFmtId="165" fontId="0" fillId="0" borderId="1" xfId="0" applyNumberFormat="1" applyBorder="1" applyAlignment="1">
      <alignment horizontal="center"/>
    </xf>
    <xf numFmtId="0" fontId="1" fillId="8" borderId="1" xfId="0" applyFont="1" applyFill="1" applyBorder="1" applyAlignment="1">
      <alignment horizontal="left" vertical="center" wrapText="1"/>
    </xf>
    <xf numFmtId="0" fontId="6" fillId="0" borderId="0" xfId="0" applyFont="1"/>
    <xf numFmtId="0" fontId="7" fillId="0" borderId="0" xfId="0" applyFont="1"/>
    <xf numFmtId="0" fontId="8" fillId="12" borderId="1" xfId="0" applyFont="1" applyFill="1" applyBorder="1" applyAlignment="1">
      <alignment vertical="center" wrapText="1"/>
    </xf>
    <xf numFmtId="0" fontId="0" fillId="0" borderId="1" xfId="0" applyBorder="1" applyAlignment="1">
      <alignment horizontal="center"/>
    </xf>
    <xf numFmtId="0" fontId="0" fillId="5" borderId="1" xfId="0" applyFill="1" applyBorder="1" applyAlignment="1">
      <alignment vertical="center"/>
    </xf>
    <xf numFmtId="0" fontId="0" fillId="5" borderId="7" xfId="0" applyFill="1" applyBorder="1"/>
    <xf numFmtId="0" fontId="0" fillId="5" borderId="4" xfId="0" applyFill="1" applyBorder="1"/>
    <xf numFmtId="164" fontId="1" fillId="5" borderId="1" xfId="0" applyNumberFormat="1" applyFont="1" applyFill="1" applyBorder="1" applyAlignment="1">
      <alignment horizontal="center"/>
    </xf>
    <xf numFmtId="0" fontId="0" fillId="0" borderId="0" xfId="0" applyProtection="1">
      <protection locked="0"/>
    </xf>
    <xf numFmtId="0" fontId="0" fillId="0" borderId="0" xfId="0" applyAlignment="1" applyProtection="1">
      <alignment horizontal="left"/>
      <protection locked="0"/>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0" fontId="1" fillId="2" borderId="1" xfId="0" applyFont="1" applyFill="1" applyBorder="1" applyAlignment="1" applyProtection="1">
      <alignment vertical="center" wrapText="1"/>
      <protection locked="0"/>
    </xf>
    <xf numFmtId="0" fontId="1" fillId="6" borderId="1" xfId="0" applyFont="1" applyFill="1" applyBorder="1" applyAlignment="1" applyProtection="1">
      <alignment horizontal="center" vertical="center" wrapText="1"/>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3" fontId="0" fillId="0" borderId="3" xfId="0" applyNumberFormat="1" applyBorder="1" applyAlignment="1" applyProtection="1">
      <alignment horizontal="center"/>
      <protection locked="0"/>
    </xf>
    <xf numFmtId="9" fontId="0" fillId="0" borderId="3" xfId="0" applyNumberFormat="1" applyBorder="1" applyAlignment="1" applyProtection="1">
      <alignment horizontal="center"/>
      <protection locked="0"/>
    </xf>
    <xf numFmtId="3" fontId="0" fillId="0" borderId="1" xfId="0" applyNumberFormat="1" applyBorder="1" applyAlignment="1" applyProtection="1">
      <alignment horizontal="center"/>
      <protection locked="0"/>
    </xf>
    <xf numFmtId="0" fontId="0" fillId="0" borderId="3" xfId="0" applyBorder="1" applyAlignment="1" applyProtection="1">
      <alignment vertical="center" wrapText="1"/>
      <protection locked="0"/>
    </xf>
    <xf numFmtId="0" fontId="0" fillId="2" borderId="7" xfId="0" applyFill="1" applyBorder="1" applyProtection="1">
      <protection locked="0"/>
    </xf>
    <xf numFmtId="0" fontId="1" fillId="2" borderId="8" xfId="0" applyFont="1" applyFill="1"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1" fillId="2" borderId="8" xfId="0" applyFont="1" applyFill="1" applyBorder="1" applyAlignment="1" applyProtection="1">
      <alignment vertical="center" wrapText="1"/>
      <protection locked="0"/>
    </xf>
    <xf numFmtId="0" fontId="1" fillId="6" borderId="8" xfId="0" applyFont="1" applyFill="1" applyBorder="1" applyAlignment="1" applyProtection="1">
      <alignment horizontal="center" vertical="center" wrapText="1"/>
      <protection locked="0"/>
    </xf>
    <xf numFmtId="0" fontId="0" fillId="10" borderId="1" xfId="0" applyFill="1" applyBorder="1" applyProtection="1">
      <protection locked="0"/>
    </xf>
    <xf numFmtId="0" fontId="0" fillId="0" borderId="1" xfId="0" applyBorder="1" applyAlignment="1" applyProtection="1">
      <alignment horizontal="center"/>
      <protection locked="0"/>
    </xf>
    <xf numFmtId="9" fontId="0" fillId="0" borderId="1" xfId="0" applyNumberFormat="1" applyBorder="1" applyAlignment="1" applyProtection="1">
      <alignment horizontal="center"/>
      <protection locked="0"/>
    </xf>
    <xf numFmtId="0" fontId="0" fillId="0" borderId="1" xfId="0" applyBorder="1" applyAlignment="1" applyProtection="1">
      <alignment vertical="center" wrapText="1"/>
      <protection locked="0"/>
    </xf>
    <xf numFmtId="0" fontId="0" fillId="7" borderId="1" xfId="0" applyFill="1" applyBorder="1" applyAlignment="1" applyProtection="1">
      <alignment horizontal="center"/>
      <protection locked="0"/>
    </xf>
    <xf numFmtId="0" fontId="0" fillId="5" borderId="1" xfId="0" applyFill="1" applyBorder="1" applyProtection="1">
      <protection locked="0"/>
    </xf>
    <xf numFmtId="0" fontId="0" fillId="8" borderId="1" xfId="0" applyFill="1" applyBorder="1" applyProtection="1">
      <protection locked="0"/>
    </xf>
    <xf numFmtId="0" fontId="0" fillId="9" borderId="1" xfId="0" applyFill="1" applyBorder="1" applyProtection="1">
      <protection locked="0"/>
    </xf>
    <xf numFmtId="0" fontId="0" fillId="6" borderId="1" xfId="0" applyFill="1" applyBorder="1" applyProtection="1">
      <protection locked="0"/>
    </xf>
    <xf numFmtId="0" fontId="5" fillId="0" borderId="1" xfId="0" applyFont="1" applyBorder="1" applyAlignment="1" applyProtection="1">
      <alignment horizontal="left" vertical="center"/>
    </xf>
    <xf numFmtId="0" fontId="0" fillId="0" borderId="0" xfId="0" applyProtection="1"/>
    <xf numFmtId="0" fontId="0" fillId="0" borderId="0" xfId="0" applyAlignment="1" applyProtection="1">
      <alignment horizontal="center"/>
    </xf>
    <xf numFmtId="0" fontId="5" fillId="0" borderId="0" xfId="0" applyFont="1" applyBorder="1" applyAlignment="1" applyProtection="1">
      <alignment horizontal="left" vertical="center"/>
    </xf>
    <xf numFmtId="0" fontId="1" fillId="3" borderId="1"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1" fillId="11" borderId="10" xfId="0" applyFont="1" applyFill="1" applyBorder="1" applyAlignment="1" applyProtection="1">
      <alignment horizontal="center" vertical="center" wrapText="1"/>
    </xf>
    <xf numFmtId="0" fontId="1" fillId="11" borderId="11" xfId="0" applyFont="1"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6" borderId="1" xfId="0" applyFill="1" applyBorder="1" applyAlignment="1" applyProtection="1">
      <alignment horizontal="center" vertical="center" wrapText="1"/>
    </xf>
    <xf numFmtId="0" fontId="2" fillId="0" borderId="3" xfId="0" applyFont="1" applyBorder="1" applyAlignment="1" applyProtection="1">
      <alignment horizontal="center" vertical="center"/>
    </xf>
    <xf numFmtId="0" fontId="0" fillId="0" borderId="3" xfId="0" applyBorder="1" applyAlignment="1" applyProtection="1">
      <alignment horizontal="center"/>
    </xf>
    <xf numFmtId="0" fontId="2" fillId="0" borderId="3" xfId="0" applyFont="1" applyFill="1" applyBorder="1" applyAlignment="1" applyProtection="1">
      <alignment horizontal="center" vertical="center"/>
    </xf>
    <xf numFmtId="3" fontId="0" fillId="0" borderId="3" xfId="0" applyNumberFormat="1" applyBorder="1" applyAlignment="1" applyProtection="1">
      <alignment horizontal="center"/>
    </xf>
    <xf numFmtId="9" fontId="0" fillId="0" borderId="3" xfId="0" applyNumberFormat="1" applyBorder="1" applyAlignment="1" applyProtection="1">
      <alignment horizontal="center"/>
    </xf>
    <xf numFmtId="3" fontId="0" fillId="10" borderId="3" xfId="0" applyNumberFormat="1" applyFill="1" applyBorder="1" applyAlignment="1" applyProtection="1">
      <alignment horizontal="center"/>
    </xf>
    <xf numFmtId="3" fontId="0" fillId="2" borderId="5" xfId="0" applyNumberFormat="1" applyFill="1" applyBorder="1" applyAlignment="1" applyProtection="1">
      <alignment horizontal="center"/>
    </xf>
    <xf numFmtId="3" fontId="0" fillId="0" borderId="1" xfId="0" applyNumberFormat="1" applyBorder="1" applyAlignment="1" applyProtection="1">
      <alignment horizontal="center"/>
    </xf>
    <xf numFmtId="3" fontId="0" fillId="2" borderId="6" xfId="0" applyNumberFormat="1" applyFill="1" applyBorder="1" applyAlignment="1" applyProtection="1">
      <alignment horizontal="center"/>
    </xf>
    <xf numFmtId="0" fontId="0" fillId="2" borderId="2" xfId="0" applyFill="1" applyBorder="1" applyProtection="1"/>
    <xf numFmtId="0" fontId="0" fillId="2" borderId="7" xfId="0" applyFill="1" applyBorder="1" applyProtection="1"/>
    <xf numFmtId="0" fontId="0" fillId="2" borderId="7" xfId="0" applyFill="1" applyBorder="1" applyAlignment="1" applyProtection="1">
      <alignment horizontal="center"/>
    </xf>
    <xf numFmtId="0" fontId="1" fillId="11" borderId="8" xfId="0" applyFont="1" applyFill="1" applyBorder="1" applyAlignment="1" applyProtection="1">
      <alignment horizontal="left" vertical="center" wrapText="1"/>
    </xf>
    <xf numFmtId="0" fontId="1" fillId="3" borderId="8" xfId="0" applyFont="1" applyFill="1" applyBorder="1" applyAlignment="1" applyProtection="1">
      <alignment vertical="center" wrapText="1"/>
    </xf>
    <xf numFmtId="0" fontId="1" fillId="2" borderId="8" xfId="0" applyFont="1" applyFill="1" applyBorder="1" applyAlignment="1" applyProtection="1">
      <alignment horizontal="left" vertical="center" wrapText="1"/>
    </xf>
    <xf numFmtId="0" fontId="1" fillId="2" borderId="8" xfId="0" applyFont="1" applyFill="1" applyBorder="1" applyAlignment="1" applyProtection="1">
      <alignment horizontal="center" vertical="center" wrapText="1"/>
    </xf>
    <xf numFmtId="0" fontId="1" fillId="5" borderId="8"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0" fillId="5" borderId="8" xfId="0" applyFill="1" applyBorder="1" applyAlignment="1" applyProtection="1">
      <alignment horizontal="center" vertical="center" wrapText="1"/>
    </xf>
    <xf numFmtId="0" fontId="0" fillId="10" borderId="1" xfId="0" applyFill="1" applyBorder="1" applyProtection="1"/>
    <xf numFmtId="0" fontId="0" fillId="0" borderId="1" xfId="0" applyBorder="1" applyAlignment="1" applyProtection="1">
      <alignment horizontal="center"/>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3" fontId="0" fillId="0" borderId="1" xfId="0" applyNumberFormat="1" applyBorder="1" applyAlignment="1" applyProtection="1">
      <alignment horizontal="center" vertical="center"/>
    </xf>
    <xf numFmtId="9" fontId="0" fillId="0" borderId="3" xfId="0" applyNumberFormat="1" applyBorder="1" applyAlignment="1" applyProtection="1">
      <alignment horizontal="center" vertical="center"/>
    </xf>
    <xf numFmtId="9" fontId="0" fillId="0" borderId="1" xfId="0" applyNumberFormat="1" applyBorder="1" applyAlignment="1" applyProtection="1">
      <alignment horizontal="center"/>
    </xf>
    <xf numFmtId="0" fontId="0" fillId="5" borderId="1" xfId="0" applyFill="1" applyBorder="1" applyProtection="1"/>
    <xf numFmtId="0" fontId="0" fillId="8" borderId="1" xfId="0" applyFill="1" applyBorder="1" applyProtection="1"/>
    <xf numFmtId="0" fontId="0" fillId="9" borderId="1" xfId="0" applyFill="1" applyBorder="1" applyProtection="1"/>
    <xf numFmtId="0" fontId="0" fillId="6" borderId="1" xfId="0" applyFill="1" applyBorder="1" applyProtection="1"/>
    <xf numFmtId="0" fontId="1" fillId="3" borderId="1"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5" borderId="4" xfId="0" applyFill="1" applyBorder="1" applyAlignment="1" applyProtection="1">
      <alignment horizontal="center" vertical="center" wrapText="1"/>
    </xf>
    <xf numFmtId="0" fontId="0" fillId="0" borderId="1" xfId="0" applyBorder="1" applyProtection="1"/>
    <xf numFmtId="0" fontId="0" fillId="0" borderId="4" xfId="0" applyBorder="1" applyProtection="1"/>
    <xf numFmtId="0" fontId="0" fillId="0" borderId="1" xfId="0" applyBorder="1" applyAlignment="1" applyProtection="1">
      <alignment horizontal="center" vertical="center"/>
    </xf>
    <xf numFmtId="9" fontId="3" fillId="0" borderId="4"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0" fontId="0" fillId="0" borderId="4" xfId="0" applyBorder="1" applyAlignment="1" applyProtection="1">
      <alignment horizontal="center"/>
    </xf>
    <xf numFmtId="9" fontId="0" fillId="0" borderId="4" xfId="0" applyNumberFormat="1" applyBorder="1" applyAlignment="1" applyProtection="1">
      <alignment horizontal="center"/>
    </xf>
    <xf numFmtId="0" fontId="1" fillId="5" borderId="1" xfId="0" applyFont="1" applyFill="1" applyBorder="1" applyAlignment="1" applyProtection="1">
      <alignment horizontal="left" vertical="center" wrapText="1"/>
    </xf>
    <xf numFmtId="3" fontId="1" fillId="0" borderId="3" xfId="0" applyNumberFormat="1" applyFont="1" applyFill="1" applyBorder="1" applyAlignment="1" applyProtection="1">
      <alignment horizontal="center"/>
    </xf>
    <xf numFmtId="164" fontId="1" fillId="0" borderId="3" xfId="0" applyNumberFormat="1" applyFont="1" applyFill="1" applyBorder="1" applyAlignment="1" applyProtection="1">
      <alignment horizontal="center"/>
    </xf>
    <xf numFmtId="164" fontId="1" fillId="0" borderId="3" xfId="0" applyNumberFormat="1" applyFont="1" applyBorder="1" applyAlignment="1" applyProtection="1">
      <alignment horizontal="center"/>
    </xf>
    <xf numFmtId="1" fontId="0" fillId="0" borderId="1" xfId="0" applyNumberFormat="1" applyBorder="1" applyAlignment="1" applyProtection="1">
      <alignment horizontal="center" vertical="center"/>
    </xf>
    <xf numFmtId="0" fontId="0" fillId="2" borderId="4" xfId="0" applyFill="1" applyBorder="1" applyProtection="1"/>
    <xf numFmtId="1" fontId="0" fillId="0" borderId="1" xfId="0" applyNumberFormat="1" applyBorder="1" applyAlignment="1" applyProtection="1">
      <alignment horizontal="center"/>
    </xf>
    <xf numFmtId="1" fontId="0" fillId="0" borderId="1" xfId="0" applyNumberFormat="1" applyFont="1" applyFill="1" applyBorder="1" applyAlignment="1" applyProtection="1">
      <alignment horizontal="center"/>
    </xf>
    <xf numFmtId="164" fontId="0" fillId="0" borderId="1" xfId="0" applyNumberFormat="1" applyFont="1" applyFill="1" applyBorder="1" applyAlignment="1" applyProtection="1">
      <alignment horizontal="center"/>
    </xf>
    <xf numFmtId="164" fontId="0" fillId="0" borderId="1" xfId="0" applyNumberFormat="1" applyBorder="1" applyAlignment="1" applyProtection="1">
      <alignment horizontal="center"/>
    </xf>
    <xf numFmtId="0" fontId="0" fillId="5" borderId="1" xfId="0" applyFill="1" applyBorder="1" applyAlignment="1" applyProtection="1">
      <alignment vertical="center"/>
    </xf>
    <xf numFmtId="0" fontId="0" fillId="5" borderId="7" xfId="0" applyFill="1" applyBorder="1" applyProtection="1"/>
    <xf numFmtId="0" fontId="0" fillId="5" borderId="4" xfId="0" applyFill="1" applyBorder="1" applyProtection="1"/>
    <xf numFmtId="0" fontId="1" fillId="8" borderId="1" xfId="0" applyFont="1" applyFill="1" applyBorder="1" applyAlignment="1" applyProtection="1">
      <alignment horizontal="left" vertical="center" wrapText="1"/>
    </xf>
    <xf numFmtId="1" fontId="0" fillId="6" borderId="1" xfId="0" applyNumberFormat="1" applyFill="1" applyBorder="1" applyAlignment="1" applyProtection="1">
      <alignment horizontal="center"/>
    </xf>
    <xf numFmtId="1" fontId="0" fillId="5" borderId="1" xfId="0" applyNumberFormat="1" applyFill="1" applyBorder="1" applyAlignment="1" applyProtection="1">
      <alignment horizontal="center"/>
    </xf>
    <xf numFmtId="1" fontId="0" fillId="5" borderId="1" xfId="0" applyNumberFormat="1" applyFont="1" applyFill="1" applyBorder="1" applyAlignment="1" applyProtection="1">
      <alignment horizont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8" fillId="1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 fillId="13" borderId="8" xfId="0" applyFont="1" applyFill="1" applyBorder="1" applyAlignment="1" applyProtection="1">
      <alignment horizontal="center" vertical="center" wrapText="1"/>
    </xf>
    <xf numFmtId="0" fontId="1" fillId="13" borderId="8"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pplyProtection="1">
      <alignment horizontal="center" vertical="center" wrapText="1"/>
    </xf>
    <xf numFmtId="0" fontId="0" fillId="14" borderId="8" xfId="0" applyFill="1" applyBorder="1" applyAlignment="1" applyProtection="1">
      <alignment horizontal="center" vertical="center" wrapText="1"/>
    </xf>
    <xf numFmtId="0" fontId="0" fillId="14" borderId="8" xfId="0"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3" fontId="0" fillId="14" borderId="1" xfId="0" applyNumberFormat="1" applyFill="1" applyBorder="1" applyAlignment="1" applyProtection="1">
      <alignment horizontal="center"/>
    </xf>
    <xf numFmtId="0" fontId="0" fillId="14" borderId="1" xfId="0" applyFill="1" applyBorder="1" applyAlignment="1">
      <alignment horizontal="left"/>
    </xf>
    <xf numFmtId="3" fontId="0" fillId="14" borderId="1" xfId="0" applyNumberFormat="1" applyFill="1" applyBorder="1" applyAlignment="1">
      <alignment horizontal="center"/>
    </xf>
    <xf numFmtId="0" fontId="0" fillId="0" borderId="1" xfId="0" applyBorder="1" applyAlignment="1">
      <alignment horizontal="center"/>
    </xf>
    <xf numFmtId="0" fontId="1" fillId="3"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horizontal="center"/>
    </xf>
    <xf numFmtId="0" fontId="2" fillId="0" borderId="1" xfId="0" applyFont="1" applyBorder="1" applyAlignment="1">
      <alignment horizontal="center" vertical="center"/>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pplyProtection="1">
      <alignment horizontal="center"/>
    </xf>
    <xf numFmtId="3" fontId="0" fillId="0" borderId="1" xfId="0" applyNumberFormat="1" applyFill="1" applyBorder="1" applyAlignment="1">
      <alignment horizontal="center"/>
    </xf>
    <xf numFmtId="0" fontId="2" fillId="0" borderId="1" xfId="0" applyFont="1" applyBorder="1" applyAlignment="1">
      <alignment horizontal="center" vertical="center"/>
    </xf>
    <xf numFmtId="0" fontId="0" fillId="0" borderId="0" xfId="0" applyAlignment="1">
      <alignment horizontal="left" vertical="top" wrapText="1"/>
    </xf>
    <xf numFmtId="0" fontId="8" fillId="12" borderId="1" xfId="0" applyFont="1" applyFill="1" applyBorder="1" applyAlignment="1">
      <alignment horizontal="center" vertical="center" wrapText="1"/>
    </xf>
    <xf numFmtId="0" fontId="0" fillId="7" borderId="2" xfId="0" applyFill="1" applyBorder="1" applyAlignment="1">
      <alignment horizontal="left" vertical="top" wrapText="1"/>
    </xf>
    <xf numFmtId="0" fontId="0" fillId="7" borderId="7" xfId="0" applyFill="1" applyBorder="1" applyAlignment="1">
      <alignment horizontal="left" vertical="top" wrapText="1"/>
    </xf>
    <xf numFmtId="0" fontId="0" fillId="7" borderId="4" xfId="0" applyFill="1"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0" fillId="0" borderId="0" xfId="0" applyFont="1" applyAlignment="1">
      <alignment horizontal="left" vertical="top" wrapText="1"/>
    </xf>
    <xf numFmtId="0" fontId="7" fillId="0" borderId="0" xfId="0" applyFont="1" applyAlignment="1">
      <alignment horizontal="left" vertical="top" wrapText="1"/>
    </xf>
    <xf numFmtId="0" fontId="8" fillId="2" borderId="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 xfId="0" applyFont="1" applyFill="1" applyBorder="1" applyAlignment="1">
      <alignment horizontal="center" vertical="center"/>
    </xf>
    <xf numFmtId="0" fontId="2" fillId="0" borderId="1" xfId="0" applyFont="1" applyBorder="1" applyAlignment="1">
      <alignment horizontal="center" vertical="center" wrapText="1"/>
    </xf>
    <xf numFmtId="0" fontId="1" fillId="7" borderId="2" xfId="0" applyFont="1" applyFill="1" applyBorder="1" applyAlignment="1" applyProtection="1">
      <alignment horizontal="left" vertical="center"/>
      <protection locked="0"/>
    </xf>
    <xf numFmtId="0" fontId="1" fillId="7" borderId="7" xfId="0" applyFont="1" applyFill="1" applyBorder="1" applyAlignment="1" applyProtection="1">
      <alignment horizontal="left" vertical="center"/>
      <protection locked="0"/>
    </xf>
    <xf numFmtId="0" fontId="1" fillId="7" borderId="4" xfId="0" applyFont="1" applyFill="1" applyBorder="1" applyAlignment="1" applyProtection="1">
      <alignment horizontal="left" vertical="center"/>
      <protection locked="0"/>
    </xf>
    <xf numFmtId="0" fontId="1" fillId="3" borderId="1"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1"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0" fontId="4" fillId="6" borderId="7" xfId="0" applyFont="1" applyFill="1" applyBorder="1" applyAlignment="1" applyProtection="1">
      <alignment horizontal="center" vertical="center" wrapText="1"/>
    </xf>
    <xf numFmtId="0" fontId="4" fillId="6" borderId="4" xfId="0" applyFont="1" applyFill="1" applyBorder="1" applyAlignment="1" applyProtection="1">
      <alignment horizontal="center" vertical="center" wrapText="1"/>
    </xf>
    <xf numFmtId="164" fontId="0" fillId="0" borderId="3" xfId="0" applyNumberFormat="1" applyBorder="1" applyAlignment="1" applyProtection="1">
      <alignment horizontal="center" vertical="center"/>
    </xf>
    <xf numFmtId="164" fontId="0" fillId="0" borderId="9" xfId="0" applyNumberFormat="1" applyBorder="1" applyAlignment="1" applyProtection="1">
      <alignment horizontal="center" vertical="center"/>
    </xf>
    <xf numFmtId="164" fontId="0" fillId="0" borderId="8" xfId="0" applyNumberFormat="1" applyBorder="1" applyAlignment="1" applyProtection="1">
      <alignment horizontal="center" vertical="center"/>
    </xf>
    <xf numFmtId="3" fontId="0" fillId="6" borderId="3" xfId="0" applyNumberFormat="1" applyFill="1" applyBorder="1" applyAlignment="1" applyProtection="1">
      <alignment horizontal="center" vertical="center" wrapText="1"/>
      <protection locked="0"/>
    </xf>
    <xf numFmtId="3" fontId="0" fillId="6" borderId="9" xfId="0" applyNumberFormat="1" applyFill="1" applyBorder="1" applyAlignment="1" applyProtection="1">
      <alignment horizontal="center" vertical="center" wrapText="1"/>
      <protection locked="0"/>
    </xf>
    <xf numFmtId="3" fontId="0" fillId="6" borderId="8" xfId="0" applyNumberFormat="1" applyFill="1" applyBorder="1" applyAlignment="1" applyProtection="1">
      <alignment horizontal="center" vertical="center" wrapText="1"/>
      <protection locked="0"/>
    </xf>
    <xf numFmtId="9" fontId="0" fillId="6" borderId="3" xfId="0" applyNumberFormat="1" applyFill="1" applyBorder="1" applyAlignment="1" applyProtection="1">
      <alignment horizontal="center" vertical="center" wrapText="1"/>
      <protection locked="0"/>
    </xf>
    <xf numFmtId="9" fontId="0" fillId="6" borderId="9" xfId="0" applyNumberFormat="1" applyFill="1" applyBorder="1" applyAlignment="1" applyProtection="1">
      <alignment horizontal="center" vertical="center" wrapText="1"/>
      <protection locked="0"/>
    </xf>
    <xf numFmtId="9" fontId="0" fillId="6" borderId="8" xfId="0" applyNumberFormat="1" applyFill="1" applyBorder="1" applyAlignment="1" applyProtection="1">
      <alignment horizontal="center" vertical="center" wrapText="1"/>
      <protection locked="0"/>
    </xf>
    <xf numFmtId="3" fontId="0" fillId="6" borderId="3" xfId="0" applyNumberFormat="1" applyFill="1" applyBorder="1" applyAlignment="1" applyProtection="1">
      <alignment horizontal="center" vertical="center" wrapText="1"/>
    </xf>
    <xf numFmtId="3" fontId="0" fillId="6" borderId="9" xfId="0" applyNumberFormat="1" applyFill="1" applyBorder="1" applyAlignment="1" applyProtection="1">
      <alignment horizontal="center" vertical="center" wrapText="1"/>
    </xf>
    <xf numFmtId="3" fontId="0" fillId="6" borderId="8" xfId="0" applyNumberFormat="1" applyFill="1" applyBorder="1" applyAlignment="1" applyProtection="1">
      <alignment horizontal="center" vertical="center" wrapText="1"/>
    </xf>
    <xf numFmtId="3" fontId="0" fillId="8" borderId="3" xfId="0" applyNumberFormat="1" applyFont="1" applyFill="1" applyBorder="1" applyAlignment="1" applyProtection="1">
      <alignment horizontal="center" vertical="center" wrapText="1"/>
    </xf>
    <xf numFmtId="3" fontId="0" fillId="8" borderId="9" xfId="0" applyNumberFormat="1" applyFont="1" applyFill="1" applyBorder="1" applyAlignment="1" applyProtection="1">
      <alignment horizontal="center" vertical="center" wrapText="1"/>
    </xf>
    <xf numFmtId="3" fontId="0" fillId="8" borderId="8" xfId="0" applyNumberFormat="1" applyFont="1" applyFill="1" applyBorder="1" applyAlignment="1" applyProtection="1">
      <alignment horizontal="center" vertical="center" wrapText="1"/>
    </xf>
    <xf numFmtId="164" fontId="0" fillId="0" borderId="3" xfId="0" applyNumberFormat="1" applyFont="1" applyFill="1" applyBorder="1" applyAlignment="1" applyProtection="1">
      <alignment horizontal="center" vertical="center"/>
    </xf>
    <xf numFmtId="164" fontId="0" fillId="0" borderId="9" xfId="0" applyNumberFormat="1" applyFont="1" applyFill="1" applyBorder="1" applyAlignment="1" applyProtection="1">
      <alignment horizontal="center" vertical="center"/>
    </xf>
    <xf numFmtId="164" fontId="0" fillId="0" borderId="8" xfId="0" applyNumberFormat="1" applyFont="1" applyFill="1" applyBorder="1" applyAlignment="1" applyProtection="1">
      <alignment horizontal="center" vertical="center"/>
    </xf>
    <xf numFmtId="3" fontId="0" fillId="5" borderId="3" xfId="0" applyNumberFormat="1" applyFill="1" applyBorder="1" applyAlignment="1" applyProtection="1">
      <alignment horizontal="center" vertical="center" wrapText="1"/>
      <protection locked="0"/>
    </xf>
    <xf numFmtId="3" fontId="0" fillId="5" borderId="9" xfId="0" applyNumberFormat="1" applyFill="1" applyBorder="1" applyAlignment="1" applyProtection="1">
      <alignment horizontal="center" vertical="center" wrapText="1"/>
      <protection locked="0"/>
    </xf>
    <xf numFmtId="3" fontId="0" fillId="5" borderId="8" xfId="0" applyNumberFormat="1" applyFill="1" applyBorder="1" applyAlignment="1" applyProtection="1">
      <alignment horizontal="center" vertical="center" wrapText="1"/>
      <protection locked="0"/>
    </xf>
    <xf numFmtId="9" fontId="0" fillId="8" borderId="3" xfId="0" applyNumberFormat="1" applyFill="1" applyBorder="1" applyAlignment="1" applyProtection="1">
      <alignment horizontal="center" vertical="center" wrapText="1"/>
      <protection locked="0"/>
    </xf>
    <xf numFmtId="9" fontId="0" fillId="8" borderId="9" xfId="0" applyNumberFormat="1" applyFill="1" applyBorder="1" applyAlignment="1" applyProtection="1">
      <alignment horizontal="center" vertical="center" wrapText="1"/>
      <protection locked="0"/>
    </xf>
    <xf numFmtId="9" fontId="0" fillId="8" borderId="8" xfId="0" applyNumberFormat="1" applyFill="1" applyBorder="1" applyAlignment="1" applyProtection="1">
      <alignment horizontal="center" vertical="center" wrapText="1"/>
      <protection locked="0"/>
    </xf>
    <xf numFmtId="0" fontId="1" fillId="2" borderId="1" xfId="0" applyFont="1" applyFill="1" applyBorder="1" applyAlignment="1" applyProtection="1">
      <alignment horizontal="left" vertical="center" wrapText="1"/>
    </xf>
    <xf numFmtId="0" fontId="1" fillId="0" borderId="3" xfId="0" applyFont="1" applyBorder="1" applyAlignment="1" applyProtection="1">
      <alignment horizontal="left" vertical="center" wrapText="1"/>
    </xf>
    <xf numFmtId="3" fontId="0" fillId="8" borderId="3" xfId="0" applyNumberFormat="1" applyFill="1" applyBorder="1" applyAlignment="1" applyProtection="1">
      <alignment horizontal="center" vertical="center" wrapText="1"/>
      <protection locked="0"/>
    </xf>
    <xf numFmtId="3" fontId="0" fillId="8" borderId="9" xfId="0" applyNumberFormat="1" applyFill="1" applyBorder="1" applyAlignment="1" applyProtection="1">
      <alignment horizontal="center" vertical="center" wrapText="1"/>
      <protection locked="0"/>
    </xf>
    <xf numFmtId="3" fontId="0" fillId="8" borderId="8" xfId="0" applyNumberFormat="1" applyFill="1" applyBorder="1" applyAlignment="1" applyProtection="1">
      <alignment horizontal="center" vertical="center" wrapText="1"/>
      <protection locked="0"/>
    </xf>
    <xf numFmtId="166" fontId="0" fillId="8" borderId="3" xfId="0" applyNumberFormat="1" applyFill="1" applyBorder="1" applyAlignment="1">
      <alignment horizontal="center" vertical="center" wrapText="1"/>
    </xf>
    <xf numFmtId="166" fontId="0" fillId="8" borderId="9" xfId="0" applyNumberFormat="1" applyFill="1" applyBorder="1" applyAlignment="1">
      <alignment horizontal="center" vertical="center" wrapText="1"/>
    </xf>
    <xf numFmtId="166" fontId="0" fillId="8" borderId="8" xfId="0" applyNumberFormat="1" applyFill="1" applyBorder="1" applyAlignment="1">
      <alignment horizontal="center" vertical="center" wrapText="1"/>
    </xf>
    <xf numFmtId="3" fontId="0" fillId="5" borderId="3" xfId="0" applyNumberFormat="1" applyFill="1" applyBorder="1" applyAlignment="1" applyProtection="1">
      <alignment horizontal="center" vertical="center" wrapText="1"/>
    </xf>
    <xf numFmtId="3" fontId="0" fillId="5" borderId="9" xfId="0" applyNumberFormat="1" applyFill="1" applyBorder="1" applyAlignment="1" applyProtection="1">
      <alignment horizontal="center" vertical="center" wrapText="1"/>
    </xf>
    <xf numFmtId="3" fontId="0" fillId="5" borderId="8" xfId="0" applyNumberFormat="1" applyFill="1" applyBorder="1" applyAlignment="1" applyProtection="1">
      <alignment horizontal="center" vertical="center" wrapText="1"/>
    </xf>
    <xf numFmtId="9" fontId="0" fillId="5" borderId="3" xfId="0" applyNumberFormat="1" applyFill="1" applyBorder="1" applyAlignment="1" applyProtection="1">
      <alignment horizontal="center" vertical="center" wrapText="1"/>
      <protection locked="0"/>
    </xf>
    <xf numFmtId="9" fontId="0" fillId="5" borderId="9" xfId="0" applyNumberFormat="1" applyFill="1" applyBorder="1" applyAlignment="1" applyProtection="1">
      <alignment horizontal="center" vertical="center" wrapText="1"/>
      <protection locked="0"/>
    </xf>
    <xf numFmtId="9" fontId="0" fillId="5" borderId="8" xfId="0" applyNumberFormat="1" applyFill="1" applyBorder="1" applyAlignment="1" applyProtection="1">
      <alignment horizontal="center" vertical="center" wrapText="1"/>
      <protection locked="0"/>
    </xf>
    <xf numFmtId="3" fontId="0" fillId="9" borderId="3" xfId="0" applyNumberFormat="1" applyFill="1" applyBorder="1" applyAlignment="1" applyProtection="1">
      <alignment horizontal="center" vertical="center" wrapText="1"/>
      <protection locked="0"/>
    </xf>
    <xf numFmtId="3" fontId="0" fillId="9" borderId="9" xfId="0" applyNumberFormat="1" applyFill="1" applyBorder="1" applyAlignment="1" applyProtection="1">
      <alignment horizontal="center" vertical="center" wrapText="1"/>
      <protection locked="0"/>
    </xf>
    <xf numFmtId="3" fontId="0" fillId="9" borderId="8" xfId="0" applyNumberFormat="1" applyFill="1" applyBorder="1" applyAlignment="1" applyProtection="1">
      <alignment horizontal="center" vertical="center" wrapText="1"/>
      <protection locked="0"/>
    </xf>
    <xf numFmtId="9" fontId="0" fillId="9" borderId="3" xfId="0" applyNumberFormat="1" applyFill="1" applyBorder="1" applyAlignment="1" applyProtection="1">
      <alignment horizontal="center" vertical="center" wrapText="1"/>
      <protection locked="0"/>
    </xf>
    <xf numFmtId="9" fontId="0" fillId="9" borderId="9" xfId="0" applyNumberFormat="1" applyFill="1" applyBorder="1" applyAlignment="1" applyProtection="1">
      <alignment horizontal="center" vertical="center" wrapText="1"/>
      <protection locked="0"/>
    </xf>
    <xf numFmtId="9" fontId="0" fillId="9" borderId="8" xfId="0" applyNumberFormat="1" applyFill="1" applyBorder="1" applyAlignment="1" applyProtection="1">
      <alignment horizontal="center" vertical="center" wrapText="1"/>
      <protection locked="0"/>
    </xf>
    <xf numFmtId="166" fontId="0" fillId="9" borderId="3" xfId="0" applyNumberFormat="1" applyFill="1" applyBorder="1" applyAlignment="1">
      <alignment horizontal="center" vertical="center" wrapText="1"/>
    </xf>
    <xf numFmtId="166" fontId="0" fillId="9" borderId="9" xfId="0" applyNumberFormat="1" applyFill="1" applyBorder="1" applyAlignment="1">
      <alignment horizontal="center" vertical="center" wrapText="1"/>
    </xf>
    <xf numFmtId="166" fontId="0" fillId="9" borderId="8" xfId="0" applyNumberFormat="1" applyFill="1" applyBorder="1" applyAlignment="1">
      <alignment horizontal="center" vertical="center" wrapText="1"/>
    </xf>
    <xf numFmtId="0" fontId="0" fillId="0" borderId="2" xfId="0" applyBorder="1" applyAlignment="1" applyProtection="1">
      <alignment horizontal="center"/>
    </xf>
    <xf numFmtId="0" fontId="0" fillId="0" borderId="7" xfId="0" applyBorder="1" applyAlignment="1" applyProtection="1">
      <alignment horizontal="center"/>
    </xf>
    <xf numFmtId="0" fontId="0" fillId="0" borderId="4" xfId="0" applyBorder="1" applyAlignment="1" applyProtection="1">
      <alignment horizontal="center"/>
    </xf>
    <xf numFmtId="0" fontId="0" fillId="0" borderId="1" xfId="0" applyBorder="1" applyAlignment="1" applyProtection="1">
      <alignment horizontal="center"/>
    </xf>
    <xf numFmtId="0" fontId="1" fillId="3" borderId="2"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4" borderId="1" xfId="0" applyFill="1" applyBorder="1" applyAlignment="1" applyProtection="1">
      <alignment horizontal="center" vertical="center"/>
    </xf>
    <xf numFmtId="3" fontId="0" fillId="6" borderId="3" xfId="0" applyNumberFormat="1" applyFill="1" applyBorder="1" applyAlignment="1">
      <alignment horizontal="center" vertical="center" wrapText="1"/>
    </xf>
    <xf numFmtId="3" fontId="0" fillId="6" borderId="9" xfId="0" applyNumberFormat="1" applyFill="1" applyBorder="1" applyAlignment="1">
      <alignment horizontal="center" vertical="center" wrapText="1"/>
    </xf>
    <xf numFmtId="3" fontId="0" fillId="6" borderId="8" xfId="0" applyNumberFormat="1" applyFill="1" applyBorder="1" applyAlignment="1">
      <alignment horizontal="center" vertical="center" wrapText="1"/>
    </xf>
    <xf numFmtId="9" fontId="0" fillId="6" borderId="3" xfId="0" applyNumberFormat="1" applyFill="1" applyBorder="1" applyAlignment="1">
      <alignment horizontal="center" vertical="center" wrapText="1"/>
    </xf>
    <xf numFmtId="9" fontId="0" fillId="6" borderId="9" xfId="0" applyNumberFormat="1" applyFill="1" applyBorder="1" applyAlignment="1">
      <alignment horizontal="center" vertical="center" wrapText="1"/>
    </xf>
    <xf numFmtId="3" fontId="0" fillId="9" borderId="3" xfId="0" applyNumberFormat="1" applyFill="1" applyBorder="1" applyAlignment="1">
      <alignment horizontal="center" vertical="center" wrapText="1"/>
    </xf>
    <xf numFmtId="3" fontId="0" fillId="9" borderId="9" xfId="0" applyNumberFormat="1" applyFill="1" applyBorder="1" applyAlignment="1">
      <alignment horizontal="center" vertical="center" wrapText="1"/>
    </xf>
    <xf numFmtId="3" fontId="0" fillId="9" borderId="8" xfId="0" applyNumberFormat="1" applyFill="1" applyBorder="1" applyAlignment="1">
      <alignment horizontal="center" vertical="center" wrapText="1"/>
    </xf>
    <xf numFmtId="9" fontId="0" fillId="9" borderId="3" xfId="0" applyNumberFormat="1" applyFill="1" applyBorder="1" applyAlignment="1">
      <alignment horizontal="center" vertical="center" wrapText="1"/>
    </xf>
    <xf numFmtId="9" fontId="0" fillId="9" borderId="9" xfId="0" applyNumberFormat="1" applyFill="1" applyBorder="1" applyAlignment="1">
      <alignment horizontal="center" vertical="center" wrapText="1"/>
    </xf>
    <xf numFmtId="9" fontId="0" fillId="9" borderId="8" xfId="0" applyNumberFormat="1" applyFill="1" applyBorder="1" applyAlignment="1">
      <alignment horizontal="center" vertical="center" wrapText="1"/>
    </xf>
    <xf numFmtId="3" fontId="0" fillId="8" borderId="3" xfId="0" applyNumberFormat="1" applyFill="1" applyBorder="1" applyAlignment="1">
      <alignment horizontal="center" vertical="center" wrapText="1"/>
    </xf>
    <xf numFmtId="3" fontId="0" fillId="8" borderId="9" xfId="0" applyNumberFormat="1" applyFill="1" applyBorder="1" applyAlignment="1">
      <alignment horizontal="center" vertical="center" wrapText="1"/>
    </xf>
    <xf numFmtId="3" fontId="0" fillId="8" borderId="8" xfId="0" applyNumberFormat="1" applyFill="1" applyBorder="1" applyAlignment="1">
      <alignment horizontal="center" vertical="center" wrapText="1"/>
    </xf>
    <xf numFmtId="9" fontId="0" fillId="8" borderId="3" xfId="0" applyNumberFormat="1" applyFill="1" applyBorder="1" applyAlignment="1">
      <alignment horizontal="center" vertical="center" wrapText="1"/>
    </xf>
    <xf numFmtId="9" fontId="0" fillId="8" borderId="9" xfId="0" applyNumberFormat="1" applyFill="1" applyBorder="1" applyAlignment="1">
      <alignment horizontal="center" vertical="center" wrapText="1"/>
    </xf>
    <xf numFmtId="9" fontId="0" fillId="8" borderId="8" xfId="0" applyNumberFormat="1" applyFill="1" applyBorder="1" applyAlignment="1">
      <alignment horizontal="center" vertical="center" wrapText="1"/>
    </xf>
    <xf numFmtId="9" fontId="0" fillId="5" borderId="3" xfId="0" applyNumberFormat="1" applyFill="1" applyBorder="1" applyAlignment="1">
      <alignment horizontal="center" vertical="center" wrapText="1"/>
    </xf>
    <xf numFmtId="9" fontId="0" fillId="5" borderId="9" xfId="0" applyNumberFormat="1" applyFill="1" applyBorder="1" applyAlignment="1">
      <alignment horizontal="center" vertical="center" wrapText="1"/>
    </xf>
    <xf numFmtId="3" fontId="0" fillId="5" borderId="3" xfId="0" applyNumberFormat="1" applyFill="1" applyBorder="1" applyAlignment="1">
      <alignment horizontal="center" vertical="center" wrapText="1"/>
    </xf>
    <xf numFmtId="3" fontId="0" fillId="5" borderId="9" xfId="0" applyNumberFormat="1" applyFill="1" applyBorder="1" applyAlignment="1">
      <alignment horizontal="center" vertical="center" wrapText="1"/>
    </xf>
    <xf numFmtId="164" fontId="1" fillId="8" borderId="3" xfId="0" applyNumberFormat="1" applyFont="1" applyFill="1" applyBorder="1" applyAlignment="1">
      <alignment horizontal="center" vertical="center" wrapText="1"/>
    </xf>
    <xf numFmtId="164" fontId="1" fillId="8" borderId="9"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3" fontId="0" fillId="5" borderId="8" xfId="0" applyNumberFormat="1" applyFill="1" applyBorder="1" applyAlignment="1">
      <alignment horizontal="center" vertical="center" wrapText="1"/>
    </xf>
    <xf numFmtId="0" fontId="1" fillId="3"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0" fillId="0" borderId="2" xfId="0"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left" vertical="center" wrapText="1"/>
    </xf>
    <xf numFmtId="0" fontId="1" fillId="0" borderId="3" xfId="0" applyFont="1" applyBorder="1" applyAlignment="1">
      <alignment horizontal="left" vertical="center" wrapText="1"/>
    </xf>
    <xf numFmtId="0" fontId="1" fillId="3" borderId="2"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0" fillId="4" borderId="1"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164" fontId="1" fillId="8" borderId="8"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9" borderId="3" xfId="0" applyNumberFormat="1" applyFont="1" applyFill="1" applyBorder="1" applyAlignment="1">
      <alignment horizontal="center" vertical="center" wrapText="1"/>
    </xf>
    <xf numFmtId="164" fontId="1" fillId="9" borderId="9" xfId="0" applyNumberFormat="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055E8-104E-4B8E-8777-819F753D5FF9}">
  <sheetPr>
    <pageSetUpPr fitToPage="1"/>
  </sheetPr>
  <dimension ref="A1:H80"/>
  <sheetViews>
    <sheetView workbookViewId="0">
      <selection activeCell="A2" sqref="A2"/>
    </sheetView>
  </sheetViews>
  <sheetFormatPr defaultRowHeight="14.4" x14ac:dyDescent="0.3"/>
  <cols>
    <col min="1" max="1" width="20.5546875" customWidth="1"/>
    <col min="2" max="2" width="19.44140625" customWidth="1"/>
    <col min="3" max="3" width="20.77734375" customWidth="1"/>
    <col min="4" max="4" width="17.21875" customWidth="1"/>
    <col min="5" max="5" width="14.77734375" customWidth="1"/>
    <col min="6" max="6" width="12.6640625" customWidth="1"/>
    <col min="7" max="8" width="10.6640625" customWidth="1"/>
  </cols>
  <sheetData>
    <row r="1" spans="1:8" ht="21" x14ac:dyDescent="0.4">
      <c r="A1" s="72" t="s">
        <v>120</v>
      </c>
    </row>
    <row r="3" spans="1:8" ht="74.400000000000006" customHeight="1" x14ac:dyDescent="0.3">
      <c r="A3" s="203" t="s">
        <v>129</v>
      </c>
      <c r="B3" s="203"/>
      <c r="C3" s="203"/>
      <c r="D3" s="203"/>
      <c r="E3" s="203"/>
      <c r="F3" s="203"/>
      <c r="G3" s="203"/>
      <c r="H3" s="203"/>
    </row>
    <row r="5" spans="1:8" ht="46.2" customHeight="1" x14ac:dyDescent="0.3">
      <c r="A5" s="205" t="s">
        <v>141</v>
      </c>
      <c r="B5" s="206"/>
      <c r="C5" s="206"/>
      <c r="D5" s="206"/>
      <c r="E5" s="206"/>
      <c r="F5" s="206"/>
      <c r="G5" s="206"/>
      <c r="H5" s="207"/>
    </row>
    <row r="6" spans="1:8" ht="46.2" customHeight="1" x14ac:dyDescent="0.3">
      <c r="A6" s="205" t="s">
        <v>142</v>
      </c>
      <c r="B6" s="206"/>
      <c r="C6" s="206"/>
      <c r="D6" s="206"/>
      <c r="E6" s="206"/>
      <c r="F6" s="206"/>
      <c r="G6" s="206"/>
      <c r="H6" s="207"/>
    </row>
    <row r="8" spans="1:8" ht="94.2" customHeight="1" x14ac:dyDescent="0.3">
      <c r="A8" s="208" t="s">
        <v>143</v>
      </c>
      <c r="B8" s="209"/>
      <c r="C8" s="209"/>
      <c r="D8" s="209"/>
      <c r="E8" s="209"/>
      <c r="F8" s="209"/>
      <c r="G8" s="209"/>
      <c r="H8" s="210"/>
    </row>
    <row r="10" spans="1:8" x14ac:dyDescent="0.3">
      <c r="A10" s="73" t="s">
        <v>121</v>
      </c>
    </row>
    <row r="12" spans="1:8" ht="50.4" customHeight="1" x14ac:dyDescent="0.3">
      <c r="A12" s="203" t="s">
        <v>131</v>
      </c>
      <c r="B12" s="203"/>
      <c r="C12" s="203"/>
      <c r="D12" s="203"/>
      <c r="E12" s="203"/>
      <c r="F12" s="203"/>
      <c r="G12" s="203"/>
      <c r="H12" s="203"/>
    </row>
    <row r="14" spans="1:8" ht="34.200000000000003" customHeight="1" x14ac:dyDescent="0.3">
      <c r="A14" s="203" t="s">
        <v>138</v>
      </c>
      <c r="B14" s="203"/>
      <c r="C14" s="203"/>
      <c r="D14" s="203"/>
      <c r="E14" s="203"/>
      <c r="F14" s="203"/>
      <c r="G14" s="203"/>
      <c r="H14" s="203"/>
    </row>
    <row r="16" spans="1:8" ht="28.8" x14ac:dyDescent="0.3">
      <c r="A16" s="178" t="s">
        <v>122</v>
      </c>
      <c r="B16" s="178" t="s">
        <v>123</v>
      </c>
      <c r="C16" s="204" t="s">
        <v>124</v>
      </c>
      <c r="D16" s="204"/>
      <c r="E16" s="204"/>
      <c r="F16" s="178" t="s">
        <v>125</v>
      </c>
    </row>
    <row r="17" spans="1:8" x14ac:dyDescent="0.3">
      <c r="A17" s="177" t="s">
        <v>46</v>
      </c>
      <c r="B17" s="177" t="s">
        <v>47</v>
      </c>
      <c r="C17" s="202"/>
      <c r="D17" s="202"/>
      <c r="E17" s="202"/>
      <c r="F17" s="179">
        <v>2</v>
      </c>
    </row>
    <row r="18" spans="1:8" x14ac:dyDescent="0.3">
      <c r="A18" s="177" t="s">
        <v>2</v>
      </c>
      <c r="B18" s="177" t="s">
        <v>48</v>
      </c>
      <c r="C18" s="202" t="s">
        <v>49</v>
      </c>
      <c r="D18" s="202"/>
      <c r="E18" s="202"/>
      <c r="F18" s="179">
        <v>2</v>
      </c>
    </row>
    <row r="19" spans="1:8" x14ac:dyDescent="0.3">
      <c r="A19" s="177" t="s">
        <v>3</v>
      </c>
      <c r="B19" s="177" t="s">
        <v>48</v>
      </c>
      <c r="C19" s="202" t="s">
        <v>50</v>
      </c>
      <c r="D19" s="202"/>
      <c r="E19" s="202"/>
      <c r="F19" s="179">
        <v>1</v>
      </c>
    </row>
    <row r="20" spans="1:8" x14ac:dyDescent="0.3">
      <c r="A20" s="177" t="s">
        <v>4</v>
      </c>
      <c r="B20" s="177" t="s">
        <v>48</v>
      </c>
      <c r="C20" s="202" t="s">
        <v>51</v>
      </c>
      <c r="D20" s="202"/>
      <c r="E20" s="202"/>
      <c r="F20" s="179">
        <v>0</v>
      </c>
    </row>
    <row r="22" spans="1:8" ht="34.799999999999997" customHeight="1" x14ac:dyDescent="0.3">
      <c r="A22" s="203" t="s">
        <v>144</v>
      </c>
      <c r="B22" s="203"/>
      <c r="C22" s="203"/>
      <c r="D22" s="203"/>
      <c r="E22" s="203"/>
      <c r="F22" s="203"/>
      <c r="G22" s="203"/>
      <c r="H22" s="203"/>
    </row>
    <row r="24" spans="1:8" ht="28.8" x14ac:dyDescent="0.3">
      <c r="A24" s="178" t="s">
        <v>126</v>
      </c>
      <c r="B24" s="181" t="s">
        <v>145</v>
      </c>
      <c r="C24" s="213" t="s">
        <v>146</v>
      </c>
      <c r="D24" s="214"/>
      <c r="E24" s="215"/>
      <c r="F24" s="178" t="s">
        <v>127</v>
      </c>
    </row>
    <row r="25" spans="1:8" x14ac:dyDescent="0.3">
      <c r="A25" s="179" t="s">
        <v>46</v>
      </c>
      <c r="B25" s="179">
        <v>0</v>
      </c>
      <c r="C25" s="216"/>
      <c r="D25" s="216"/>
      <c r="E25" s="216"/>
      <c r="F25" s="179">
        <v>2</v>
      </c>
    </row>
    <row r="26" spans="1:8" x14ac:dyDescent="0.3">
      <c r="A26" s="179" t="s">
        <v>2</v>
      </c>
      <c r="B26" s="179" t="s">
        <v>101</v>
      </c>
      <c r="C26" s="216" t="s">
        <v>102</v>
      </c>
      <c r="D26" s="216"/>
      <c r="E26" s="216"/>
      <c r="F26" s="179">
        <v>2</v>
      </c>
    </row>
    <row r="27" spans="1:8" ht="29.4" customHeight="1" x14ac:dyDescent="0.3">
      <c r="A27" s="179" t="s">
        <v>3</v>
      </c>
      <c r="B27" s="179" t="s">
        <v>101</v>
      </c>
      <c r="C27" s="216" t="s">
        <v>103</v>
      </c>
      <c r="D27" s="216"/>
      <c r="E27" s="216"/>
      <c r="F27" s="179">
        <v>1</v>
      </c>
    </row>
    <row r="28" spans="1:8" x14ac:dyDescent="0.3">
      <c r="A28" s="179" t="s">
        <v>4</v>
      </c>
      <c r="B28" s="179" t="s">
        <v>101</v>
      </c>
      <c r="C28" s="216" t="s">
        <v>104</v>
      </c>
      <c r="D28" s="216"/>
      <c r="E28" s="216"/>
      <c r="F28" s="179">
        <v>0</v>
      </c>
    </row>
    <row r="30" spans="1:8" ht="63" customHeight="1" x14ac:dyDescent="0.3">
      <c r="A30" s="203" t="s">
        <v>139</v>
      </c>
      <c r="B30" s="203"/>
      <c r="C30" s="203"/>
      <c r="D30" s="203"/>
      <c r="E30" s="203"/>
      <c r="F30" s="203"/>
      <c r="G30" s="203"/>
      <c r="H30" s="203"/>
    </row>
    <row r="32" spans="1:8" ht="49.8" customHeight="1" x14ac:dyDescent="0.3">
      <c r="A32" s="203" t="s">
        <v>147</v>
      </c>
      <c r="B32" s="203"/>
      <c r="C32" s="203"/>
      <c r="D32" s="203"/>
      <c r="E32" s="203"/>
      <c r="F32" s="203"/>
      <c r="G32" s="203"/>
      <c r="H32" s="203"/>
    </row>
    <row r="34" spans="1:8" ht="31.8" customHeight="1" x14ac:dyDescent="0.3">
      <c r="B34" s="203" t="s">
        <v>135</v>
      </c>
      <c r="C34" s="203"/>
      <c r="D34" s="203"/>
      <c r="E34" s="203"/>
      <c r="F34" s="203"/>
      <c r="G34" s="203"/>
      <c r="H34" s="203"/>
    </row>
    <row r="35" spans="1:8" ht="46.8" customHeight="1" x14ac:dyDescent="0.3">
      <c r="B35" s="203" t="s">
        <v>133</v>
      </c>
      <c r="C35" s="203"/>
      <c r="D35" s="203"/>
      <c r="E35" s="203"/>
      <c r="F35" s="203"/>
      <c r="G35" s="203"/>
      <c r="H35" s="203"/>
    </row>
    <row r="37" spans="1:8" ht="34.799999999999997" customHeight="1" x14ac:dyDescent="0.3">
      <c r="A37" s="203" t="s">
        <v>148</v>
      </c>
      <c r="B37" s="203"/>
      <c r="C37" s="203"/>
      <c r="D37" s="203"/>
      <c r="E37" s="203"/>
      <c r="F37" s="203"/>
      <c r="G37" s="203"/>
      <c r="H37" s="203"/>
    </row>
    <row r="39" spans="1:8" ht="28.8" x14ac:dyDescent="0.3">
      <c r="A39" s="74" t="s">
        <v>8</v>
      </c>
      <c r="B39" s="74" t="s">
        <v>9</v>
      </c>
      <c r="C39" s="178" t="s">
        <v>109</v>
      </c>
      <c r="D39" s="178" t="s">
        <v>116</v>
      </c>
      <c r="E39" s="178" t="s">
        <v>117</v>
      </c>
      <c r="F39" s="178" t="s">
        <v>118</v>
      </c>
    </row>
    <row r="40" spans="1:8" x14ac:dyDescent="0.3">
      <c r="A40" s="9" t="s">
        <v>10</v>
      </c>
      <c r="B40" s="9" t="s">
        <v>11</v>
      </c>
      <c r="C40" s="5">
        <v>26150.514912280702</v>
      </c>
      <c r="D40" s="5">
        <v>3700.3531463334657</v>
      </c>
      <c r="E40" s="70">
        <v>0.14150211415514882</v>
      </c>
      <c r="F40" s="70" t="s">
        <v>2</v>
      </c>
    </row>
    <row r="41" spans="1:8" x14ac:dyDescent="0.3">
      <c r="A41" s="9" t="s">
        <v>10</v>
      </c>
      <c r="B41" s="9" t="s">
        <v>12</v>
      </c>
      <c r="C41" s="5">
        <v>26150.514912280702</v>
      </c>
      <c r="D41" s="5">
        <v>241.65754637240289</v>
      </c>
      <c r="E41" s="70">
        <v>9.2410243998261241E-3</v>
      </c>
      <c r="F41" s="70" t="s">
        <v>4</v>
      </c>
    </row>
    <row r="42" spans="1:8" x14ac:dyDescent="0.3">
      <c r="A42" s="9" t="s">
        <v>10</v>
      </c>
      <c r="B42" s="9" t="s">
        <v>13</v>
      </c>
      <c r="C42" s="5">
        <v>26150.514912280702</v>
      </c>
      <c r="D42" s="5">
        <v>977.9168276950445</v>
      </c>
      <c r="E42" s="70">
        <v>3.7395700657343427E-2</v>
      </c>
      <c r="F42" s="70" t="s">
        <v>3</v>
      </c>
    </row>
    <row r="43" spans="1:8" x14ac:dyDescent="0.3">
      <c r="A43" s="9" t="s">
        <v>10</v>
      </c>
      <c r="B43" s="9" t="s">
        <v>14</v>
      </c>
      <c r="C43" s="5">
        <v>26150.514912280702</v>
      </c>
      <c r="D43" s="5">
        <v>245.54542640022518</v>
      </c>
      <c r="E43" s="70">
        <v>9.3896975728349086E-3</v>
      </c>
      <c r="F43" s="70" t="s">
        <v>4</v>
      </c>
    </row>
    <row r="44" spans="1:8" x14ac:dyDescent="0.3">
      <c r="A44" s="9" t="s">
        <v>10</v>
      </c>
      <c r="B44" s="9" t="s">
        <v>15</v>
      </c>
      <c r="C44" s="5">
        <v>26150.514912280702</v>
      </c>
      <c r="D44" s="5">
        <v>114.76542290035395</v>
      </c>
      <c r="E44" s="70">
        <v>4.3886486857074572E-3</v>
      </c>
      <c r="F44" s="70" t="s">
        <v>4</v>
      </c>
    </row>
    <row r="45" spans="1:8" x14ac:dyDescent="0.3">
      <c r="A45" s="9" t="s">
        <v>10</v>
      </c>
      <c r="B45" s="9" t="s">
        <v>16</v>
      </c>
      <c r="C45" s="5">
        <v>26150.514912280702</v>
      </c>
      <c r="D45" s="5">
        <v>905.18154152830709</v>
      </c>
      <c r="E45" s="70">
        <v>3.461429132713633E-2</v>
      </c>
      <c r="F45" s="70" t="s">
        <v>3</v>
      </c>
    </row>
    <row r="46" spans="1:8" x14ac:dyDescent="0.3">
      <c r="A46" s="9" t="s">
        <v>17</v>
      </c>
      <c r="B46" s="9" t="s">
        <v>11</v>
      </c>
      <c r="C46" s="5">
        <v>26150.514912280702</v>
      </c>
      <c r="D46" s="5">
        <v>2480.8366546223519</v>
      </c>
      <c r="E46" s="70">
        <v>9.4867602528824826E-2</v>
      </c>
      <c r="F46" s="70" t="s">
        <v>2</v>
      </c>
    </row>
    <row r="47" spans="1:8" x14ac:dyDescent="0.3">
      <c r="A47" s="9" t="s">
        <v>17</v>
      </c>
      <c r="B47" s="9" t="s">
        <v>12</v>
      </c>
      <c r="C47" s="5">
        <v>26150.514912280702</v>
      </c>
      <c r="D47" s="5">
        <v>184.43253604003627</v>
      </c>
      <c r="E47" s="70">
        <v>7.0527305737075104E-3</v>
      </c>
      <c r="F47" s="70" t="s">
        <v>4</v>
      </c>
    </row>
    <row r="48" spans="1:8" x14ac:dyDescent="0.3">
      <c r="A48" s="9" t="s">
        <v>17</v>
      </c>
      <c r="B48" s="9" t="s">
        <v>13</v>
      </c>
      <c r="C48" s="5">
        <v>26150.514912280702</v>
      </c>
      <c r="D48" s="5">
        <v>189.76498596200634</v>
      </c>
      <c r="E48" s="70">
        <v>7.2566443375418838E-3</v>
      </c>
      <c r="F48" s="70" t="s">
        <v>4</v>
      </c>
    </row>
    <row r="49" spans="1:8" x14ac:dyDescent="0.3">
      <c r="A49" s="9" t="s">
        <v>17</v>
      </c>
      <c r="B49" s="9" t="s">
        <v>14</v>
      </c>
      <c r="C49" s="5">
        <v>26150.514912280702</v>
      </c>
      <c r="D49" s="5">
        <v>16.574561403508774</v>
      </c>
      <c r="E49" s="70">
        <v>6.3381395965266798E-4</v>
      </c>
      <c r="F49" s="70" t="s">
        <v>4</v>
      </c>
    </row>
    <row r="50" spans="1:8" x14ac:dyDescent="0.3">
      <c r="A50" s="9" t="s">
        <v>17</v>
      </c>
      <c r="B50" s="9" t="s">
        <v>15</v>
      </c>
      <c r="C50" s="5">
        <v>26150.514912280702</v>
      </c>
      <c r="D50" s="5">
        <v>52.07706251931198</v>
      </c>
      <c r="E50" s="70">
        <v>1.9914354533361696E-3</v>
      </c>
      <c r="F50" s="70" t="s">
        <v>4</v>
      </c>
    </row>
    <row r="51" spans="1:8" x14ac:dyDescent="0.3">
      <c r="A51" s="9" t="s">
        <v>17</v>
      </c>
      <c r="B51" s="9" t="s">
        <v>16</v>
      </c>
      <c r="C51" s="5">
        <v>26150.514912280702</v>
      </c>
      <c r="D51" s="5">
        <v>393.70486527643408</v>
      </c>
      <c r="E51" s="70">
        <v>1.5055338932983837E-2</v>
      </c>
      <c r="F51" s="70" t="s">
        <v>3</v>
      </c>
    </row>
    <row r="52" spans="1:8" x14ac:dyDescent="0.3">
      <c r="A52" s="9" t="s">
        <v>18</v>
      </c>
      <c r="B52" s="9" t="s">
        <v>12</v>
      </c>
      <c r="C52" s="5">
        <v>26150.514912280702</v>
      </c>
      <c r="D52" s="5">
        <v>1091.6483712552804</v>
      </c>
      <c r="E52" s="70">
        <v>4.1744813626695541E-2</v>
      </c>
      <c r="F52" s="70" t="s">
        <v>3</v>
      </c>
    </row>
    <row r="53" spans="1:8" x14ac:dyDescent="0.3">
      <c r="A53" s="9" t="s">
        <v>18</v>
      </c>
      <c r="B53" s="9" t="s">
        <v>13</v>
      </c>
      <c r="C53" s="5">
        <v>26150.514912280702</v>
      </c>
      <c r="D53" s="5">
        <v>89.604422359812759</v>
      </c>
      <c r="E53" s="70">
        <v>3.426487878360402E-3</v>
      </c>
      <c r="F53" s="70" t="s">
        <v>4</v>
      </c>
    </row>
    <row r="54" spans="1:8" x14ac:dyDescent="0.3">
      <c r="A54" s="9" t="s">
        <v>18</v>
      </c>
      <c r="B54" s="9" t="s">
        <v>15</v>
      </c>
      <c r="C54" s="5">
        <v>26150.514912280702</v>
      </c>
      <c r="D54" s="5">
        <v>166.8113815517693</v>
      </c>
      <c r="E54" s="70">
        <v>6.3788947220091638E-3</v>
      </c>
      <c r="F54" s="70" t="s">
        <v>4</v>
      </c>
    </row>
    <row r="55" spans="1:8" x14ac:dyDescent="0.3">
      <c r="A55" s="9" t="s">
        <v>18</v>
      </c>
      <c r="B55" s="9" t="s">
        <v>16</v>
      </c>
      <c r="C55" s="5">
        <v>26150.514912280702</v>
      </c>
      <c r="D55" s="5">
        <v>1672.6801927212466</v>
      </c>
      <c r="E55" s="70">
        <v>6.3963566236920608E-2</v>
      </c>
      <c r="F55" s="70" t="s">
        <v>2</v>
      </c>
    </row>
    <row r="56" spans="1:8" x14ac:dyDescent="0.3">
      <c r="A56" s="9" t="s">
        <v>18</v>
      </c>
      <c r="B56" s="9" t="s">
        <v>20</v>
      </c>
      <c r="C56" s="5">
        <v>26150.514912280702</v>
      </c>
      <c r="D56" s="5">
        <v>8222.4097104465382</v>
      </c>
      <c r="E56" s="70">
        <v>0.31442630242761155</v>
      </c>
      <c r="F56" s="70" t="s">
        <v>2</v>
      </c>
    </row>
    <row r="57" spans="1:8" x14ac:dyDescent="0.3">
      <c r="A57" s="9" t="s">
        <v>19</v>
      </c>
      <c r="B57" s="9" t="s">
        <v>12</v>
      </c>
      <c r="C57" s="5">
        <v>26150.514912280702</v>
      </c>
      <c r="D57" s="5">
        <v>737.50353951620014</v>
      </c>
      <c r="E57" s="70">
        <v>2.8202256895899846E-2</v>
      </c>
      <c r="F57" s="70" t="s">
        <v>3</v>
      </c>
    </row>
    <row r="58" spans="1:8" x14ac:dyDescent="0.3">
      <c r="A58" s="9" t="s">
        <v>19</v>
      </c>
      <c r="B58" s="9" t="s">
        <v>13</v>
      </c>
      <c r="C58" s="5">
        <v>26150.514912280702</v>
      </c>
      <c r="D58" s="5">
        <v>333.22844419848383</v>
      </c>
      <c r="E58" s="70">
        <v>1.2742710624103024E-2</v>
      </c>
      <c r="F58" s="70" t="s">
        <v>3</v>
      </c>
    </row>
    <row r="59" spans="1:8" x14ac:dyDescent="0.3">
      <c r="A59" s="9" t="s">
        <v>19</v>
      </c>
      <c r="B59" s="9" t="s">
        <v>14</v>
      </c>
      <c r="C59" s="5">
        <v>26150.514912280702</v>
      </c>
      <c r="D59" s="5">
        <v>27.377119258898333</v>
      </c>
      <c r="E59" s="70">
        <v>1.0469055523660684E-3</v>
      </c>
      <c r="F59" s="70" t="s">
        <v>4</v>
      </c>
    </row>
    <row r="60" spans="1:8" x14ac:dyDescent="0.3">
      <c r="A60" s="9" t="s">
        <v>19</v>
      </c>
      <c r="B60" s="9" t="s">
        <v>15</v>
      </c>
      <c r="C60" s="5">
        <v>26150.514912280702</v>
      </c>
      <c r="D60" s="5">
        <v>58.911362309690801</v>
      </c>
      <c r="E60" s="70">
        <v>2.2527802036519397E-3</v>
      </c>
      <c r="F60" s="70" t="s">
        <v>4</v>
      </c>
    </row>
    <row r="61" spans="1:8" x14ac:dyDescent="0.3">
      <c r="A61" s="9" t="s">
        <v>19</v>
      </c>
      <c r="B61" s="9" t="s">
        <v>16</v>
      </c>
      <c r="C61" s="5">
        <v>26150.514912280702</v>
      </c>
      <c r="D61" s="5">
        <v>4247.5297916093314</v>
      </c>
      <c r="E61" s="70">
        <v>0.16242623924833782</v>
      </c>
      <c r="F61" s="70" t="s">
        <v>2</v>
      </c>
    </row>
    <row r="63" spans="1:8" ht="34.200000000000003" customHeight="1" x14ac:dyDescent="0.3">
      <c r="A63" s="203" t="s">
        <v>149</v>
      </c>
      <c r="B63" s="203"/>
      <c r="C63" s="203"/>
      <c r="D63" s="203"/>
      <c r="E63" s="203"/>
      <c r="F63" s="203"/>
      <c r="G63" s="203"/>
      <c r="H63" s="203"/>
    </row>
    <row r="65" spans="1:8" x14ac:dyDescent="0.3">
      <c r="A65" s="203" t="s">
        <v>130</v>
      </c>
      <c r="B65" s="203"/>
      <c r="C65" s="203"/>
      <c r="D65" s="203"/>
      <c r="E65" s="203"/>
      <c r="F65" s="203"/>
      <c r="G65" s="203"/>
      <c r="H65" s="203"/>
    </row>
    <row r="67" spans="1:8" ht="42" customHeight="1" x14ac:dyDescent="0.3">
      <c r="B67" s="211" t="s">
        <v>140</v>
      </c>
      <c r="C67" s="211"/>
      <c r="D67" s="211"/>
      <c r="E67" s="211"/>
      <c r="F67" s="211"/>
      <c r="G67" s="211"/>
      <c r="H67" s="211"/>
    </row>
    <row r="68" spans="1:8" ht="88.8" customHeight="1" x14ac:dyDescent="0.3">
      <c r="B68" s="203" t="s">
        <v>136</v>
      </c>
      <c r="C68" s="203"/>
      <c r="D68" s="203"/>
      <c r="E68" s="203"/>
      <c r="F68" s="203"/>
      <c r="G68" s="203"/>
      <c r="H68" s="203"/>
    </row>
    <row r="70" spans="1:8" ht="36" customHeight="1" x14ac:dyDescent="0.3">
      <c r="A70" s="203" t="s">
        <v>137</v>
      </c>
      <c r="B70" s="203"/>
      <c r="C70" s="203"/>
      <c r="D70" s="203"/>
      <c r="E70" s="203"/>
      <c r="F70" s="203"/>
      <c r="G70" s="203"/>
      <c r="H70" s="203"/>
    </row>
    <row r="72" spans="1:8" x14ac:dyDescent="0.3">
      <c r="A72" s="203" t="s">
        <v>128</v>
      </c>
      <c r="B72" s="203"/>
      <c r="C72" s="203"/>
      <c r="D72" s="203"/>
      <c r="E72" s="203"/>
      <c r="F72" s="203"/>
      <c r="G72" s="203"/>
      <c r="H72" s="203"/>
    </row>
    <row r="74" spans="1:8" x14ac:dyDescent="0.3">
      <c r="A74" s="74" t="s">
        <v>93</v>
      </c>
      <c r="B74" s="177" t="s">
        <v>2</v>
      </c>
      <c r="C74" s="177" t="s">
        <v>3</v>
      </c>
      <c r="D74" s="177" t="s">
        <v>4</v>
      </c>
      <c r="E74" s="177" t="s">
        <v>80</v>
      </c>
    </row>
    <row r="75" spans="1:8" x14ac:dyDescent="0.3">
      <c r="A75" s="74" t="s">
        <v>94</v>
      </c>
      <c r="B75" s="177">
        <v>6</v>
      </c>
      <c r="C75" s="177">
        <v>4</v>
      </c>
      <c r="D75" s="177">
        <v>2</v>
      </c>
      <c r="E75" s="177">
        <v>0</v>
      </c>
    </row>
    <row r="78" spans="1:8" x14ac:dyDescent="0.3">
      <c r="A78" s="212" t="s">
        <v>150</v>
      </c>
      <c r="B78" s="212"/>
      <c r="C78" s="212"/>
      <c r="D78" s="212"/>
      <c r="E78" s="212"/>
      <c r="F78" s="212"/>
      <c r="G78" s="212"/>
      <c r="H78" s="212"/>
    </row>
    <row r="80" spans="1:8" ht="51.6" customHeight="1" x14ac:dyDescent="0.3">
      <c r="A80" s="203" t="s">
        <v>172</v>
      </c>
      <c r="B80" s="203"/>
      <c r="C80" s="203"/>
      <c r="D80" s="203"/>
      <c r="E80" s="203"/>
      <c r="F80" s="203"/>
      <c r="G80" s="203"/>
      <c r="H80" s="203"/>
    </row>
  </sheetData>
  <sheetProtection algorithmName="SHA-512" hashValue="pcVat3H9vxQ9GLHZ0f3+7JREnDLkNqnG74kP67smeryMUWd10Ku0mu6wPub0oKdsHPo164utjET4/OpkC8Gapg==" saltValue="S+IyrkSaeDmRwX7wLr3eaA==" spinCount="100000" sheet="1" objects="1" scenarios="1"/>
  <mergeCells count="30">
    <mergeCell ref="B35:H35"/>
    <mergeCell ref="C19:E19"/>
    <mergeCell ref="C20:E20"/>
    <mergeCell ref="A22:H22"/>
    <mergeCell ref="C24:E24"/>
    <mergeCell ref="C26:E26"/>
    <mergeCell ref="C25:E25"/>
    <mergeCell ref="C27:E27"/>
    <mergeCell ref="C28:E28"/>
    <mergeCell ref="A30:H30"/>
    <mergeCell ref="A32:H32"/>
    <mergeCell ref="B34:H34"/>
    <mergeCell ref="A80:H80"/>
    <mergeCell ref="A37:H37"/>
    <mergeCell ref="A63:H63"/>
    <mergeCell ref="B67:H67"/>
    <mergeCell ref="B68:H68"/>
    <mergeCell ref="A70:H70"/>
    <mergeCell ref="A65:H65"/>
    <mergeCell ref="A72:H72"/>
    <mergeCell ref="A78:H78"/>
    <mergeCell ref="C18:E18"/>
    <mergeCell ref="A3:H3"/>
    <mergeCell ref="A12:H12"/>
    <mergeCell ref="A14:H14"/>
    <mergeCell ref="C16:E16"/>
    <mergeCell ref="C17:E17"/>
    <mergeCell ref="A5:H5"/>
    <mergeCell ref="A8:H8"/>
    <mergeCell ref="A6:H6"/>
  </mergeCells>
  <pageMargins left="0.7" right="0.7" top="0.75" bottom="0.75" header="0.3" footer="0.3"/>
  <pageSetup paperSize="9" scale="68" fitToHeight="0" orientation="portrait" r:id="rId1"/>
  <rowBreaks count="1" manualBreakCount="1">
    <brk id="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5468-B74B-4E56-B65A-A9AE3C9F3E91}">
  <dimension ref="A1:BD115"/>
  <sheetViews>
    <sheetView tabSelected="1" workbookViewId="0">
      <pane ySplit="7" topLeftCell="A8" activePane="bottomLeft" state="frozen"/>
      <selection pane="bottomLeft" activeCell="B1" sqref="B1:H1"/>
    </sheetView>
  </sheetViews>
  <sheetFormatPr defaultRowHeight="14.4" x14ac:dyDescent="0.3"/>
  <cols>
    <col min="1" max="1" width="18.5546875" style="108" bestFit="1" customWidth="1"/>
    <col min="2" max="2" width="8.88671875" style="108"/>
    <col min="3" max="3" width="15.21875" style="108" customWidth="1"/>
    <col min="4" max="4" width="14" style="109" customWidth="1"/>
    <col min="5" max="5" width="8.88671875" style="109" customWidth="1"/>
    <col min="6" max="6" width="12.21875" style="109" customWidth="1"/>
    <col min="7" max="7" width="12.21875" style="108" customWidth="1"/>
    <col min="8" max="8" width="13.6640625" style="108" customWidth="1"/>
    <col min="9" max="9" width="14.6640625" style="108" hidden="1" customWidth="1"/>
    <col min="10" max="10" width="14.33203125" style="108" hidden="1" customWidth="1"/>
    <col min="11" max="11" width="19.21875" style="108" hidden="1" customWidth="1"/>
    <col min="12" max="12" width="18.6640625" style="108" hidden="1" customWidth="1"/>
    <col min="13" max="13" width="12.88671875" style="108" hidden="1" customWidth="1"/>
    <col min="14" max="15" width="11.88671875" style="108" hidden="1" customWidth="1"/>
    <col min="16" max="16" width="10.6640625" style="108" hidden="1" customWidth="1"/>
    <col min="17" max="17" width="15" style="108" hidden="1" customWidth="1"/>
    <col min="18" max="19" width="10.33203125" style="108" hidden="1" customWidth="1"/>
    <col min="20" max="20" width="14.88671875" style="108" hidden="1" customWidth="1"/>
    <col min="21" max="24" width="10.33203125" style="108" hidden="1" customWidth="1"/>
    <col min="25" max="25" width="11.21875" style="108" hidden="1" customWidth="1"/>
    <col min="26" max="26" width="12.6640625" style="108" hidden="1" customWidth="1"/>
    <col min="27" max="27" width="14.5546875" style="108" hidden="1" customWidth="1"/>
    <col min="28" max="28" width="11.77734375" style="108" hidden="1" customWidth="1"/>
    <col min="29" max="29" width="11.88671875" style="108" hidden="1" customWidth="1"/>
    <col min="30" max="30" width="10.6640625" style="108" hidden="1" customWidth="1"/>
    <col min="31" max="31" width="12.44140625" style="108" hidden="1" customWidth="1"/>
    <col min="32" max="32" width="14.6640625" style="108" customWidth="1"/>
    <col min="33" max="33" width="17.77734375" style="108" hidden="1" customWidth="1"/>
    <col min="34" max="34" width="12.44140625" style="108" customWidth="1"/>
    <col min="35" max="35" width="18" style="81" hidden="1" customWidth="1"/>
    <col min="36" max="36" width="14" style="81" hidden="1" customWidth="1"/>
    <col min="37" max="37" width="10.33203125" style="80" customWidth="1"/>
    <col min="38" max="38" width="11" style="80" hidden="1" customWidth="1"/>
    <col min="39" max="39" width="13" style="80" hidden="1" customWidth="1"/>
    <col min="40" max="40" width="10.21875" style="80" hidden="1" customWidth="1"/>
    <col min="41" max="41" width="12.77734375" style="80" hidden="1" customWidth="1"/>
    <col min="42" max="42" width="21.33203125" style="80" hidden="1" customWidth="1"/>
    <col min="43" max="43" width="11.5546875" style="80" hidden="1" customWidth="1"/>
    <col min="44" max="44" width="16.5546875" style="80" hidden="1" customWidth="1"/>
    <col min="45" max="45" width="11.5546875" style="80" hidden="1" customWidth="1"/>
    <col min="46" max="46" width="11.6640625" style="108" customWidth="1"/>
    <col min="47" max="47" width="11.44140625" style="108" bestFit="1" customWidth="1"/>
    <col min="48" max="48" width="16.6640625" style="108" bestFit="1" customWidth="1"/>
    <col min="49" max="49" width="12.6640625" style="108" customWidth="1"/>
    <col min="50" max="50" width="8.88671875" style="108"/>
    <col min="51" max="51" width="30.109375" style="108" customWidth="1"/>
    <col min="52" max="56" width="8.88671875" style="108"/>
    <col min="57" max="16384" width="8.88671875" style="80"/>
  </cols>
  <sheetData>
    <row r="1" spans="1:55" ht="18" x14ac:dyDescent="0.3">
      <c r="A1" s="107" t="s">
        <v>155</v>
      </c>
      <c r="B1" s="217"/>
      <c r="C1" s="218"/>
      <c r="D1" s="218"/>
      <c r="E1" s="218"/>
      <c r="F1" s="218"/>
      <c r="G1" s="218"/>
      <c r="H1" s="219"/>
      <c r="AK1" s="108"/>
    </row>
    <row r="2" spans="1:55" ht="18" x14ac:dyDescent="0.3">
      <c r="A2" s="110"/>
      <c r="B2" s="109"/>
      <c r="AK2" s="108"/>
    </row>
    <row r="3" spans="1:55" ht="43.2" hidden="1" customHeight="1" x14ac:dyDescent="0.3">
      <c r="I3" s="220" t="s">
        <v>61</v>
      </c>
      <c r="J3" s="220"/>
      <c r="K3" s="111" t="s">
        <v>62</v>
      </c>
      <c r="L3" s="111" t="s">
        <v>63</v>
      </c>
      <c r="M3" s="111" t="s">
        <v>64</v>
      </c>
      <c r="N3" s="220" t="s">
        <v>65</v>
      </c>
      <c r="O3" s="220"/>
      <c r="P3" s="220" t="s">
        <v>66</v>
      </c>
      <c r="Q3" s="220"/>
      <c r="R3" s="221" t="s">
        <v>156</v>
      </c>
      <c r="S3" s="221"/>
      <c r="T3" s="221"/>
      <c r="U3" s="221"/>
      <c r="V3" s="221"/>
      <c r="W3" s="222"/>
      <c r="X3" s="222"/>
      <c r="Y3" s="223" t="s">
        <v>153</v>
      </c>
      <c r="Z3" s="224"/>
      <c r="AA3" s="224"/>
      <c r="AB3" s="224"/>
      <c r="AC3" s="224"/>
      <c r="AD3" s="224"/>
      <c r="AE3" s="224"/>
      <c r="AF3" s="224"/>
      <c r="AG3" s="224"/>
      <c r="AH3" s="225"/>
      <c r="AK3" s="108"/>
      <c r="AP3" s="82" t="s">
        <v>68</v>
      </c>
      <c r="AR3" s="82" t="s">
        <v>69</v>
      </c>
    </row>
    <row r="4" spans="1:55" ht="57.6" x14ac:dyDescent="0.3">
      <c r="A4" s="250" t="s">
        <v>70</v>
      </c>
      <c r="B4" s="250"/>
      <c r="C4" s="250"/>
      <c r="D4" s="112" t="s">
        <v>1</v>
      </c>
      <c r="E4" s="113" t="s">
        <v>0</v>
      </c>
      <c r="F4" s="113" t="s">
        <v>1</v>
      </c>
      <c r="G4" s="114" t="s">
        <v>44</v>
      </c>
      <c r="H4" s="114" t="s">
        <v>71</v>
      </c>
      <c r="I4" s="111" t="s">
        <v>72</v>
      </c>
      <c r="J4" s="111" t="s">
        <v>73</v>
      </c>
      <c r="K4" s="111" t="s">
        <v>3</v>
      </c>
      <c r="L4" s="111" t="s">
        <v>4</v>
      </c>
      <c r="M4" s="111" t="s">
        <v>5</v>
      </c>
      <c r="N4" s="111" t="s">
        <v>74</v>
      </c>
      <c r="O4" s="111" t="s">
        <v>75</v>
      </c>
      <c r="P4" s="111" t="s">
        <v>76</v>
      </c>
      <c r="Q4" s="111" t="s">
        <v>77</v>
      </c>
      <c r="R4" s="111" t="s">
        <v>110</v>
      </c>
      <c r="S4" s="115"/>
      <c r="T4" s="111" t="s">
        <v>114</v>
      </c>
      <c r="U4" s="115"/>
      <c r="V4" s="116"/>
      <c r="W4" s="113" t="s">
        <v>107</v>
      </c>
      <c r="X4" s="115"/>
      <c r="Y4" s="117" t="s">
        <v>78</v>
      </c>
      <c r="Z4" s="118" t="s">
        <v>54</v>
      </c>
      <c r="AA4" s="118" t="s">
        <v>55</v>
      </c>
      <c r="AB4" s="118" t="s">
        <v>56</v>
      </c>
      <c r="AC4" s="118" t="s">
        <v>57</v>
      </c>
      <c r="AD4" s="117" t="s">
        <v>58</v>
      </c>
      <c r="AE4" s="117" t="s">
        <v>59</v>
      </c>
      <c r="AF4" s="114" t="s">
        <v>115</v>
      </c>
      <c r="AG4" s="117" t="s">
        <v>79</v>
      </c>
      <c r="AH4" s="114" t="s">
        <v>60</v>
      </c>
      <c r="AI4" s="85" t="s">
        <v>70</v>
      </c>
      <c r="AJ4" s="83" t="s">
        <v>1</v>
      </c>
      <c r="AK4" s="113" t="s">
        <v>67</v>
      </c>
      <c r="AL4" s="84" t="s">
        <v>81</v>
      </c>
      <c r="AM4" s="84" t="s">
        <v>82</v>
      </c>
      <c r="AN4" s="84" t="s">
        <v>83</v>
      </c>
      <c r="AO4" s="84" t="s">
        <v>84</v>
      </c>
      <c r="AP4" s="86" t="s">
        <v>85</v>
      </c>
      <c r="AQ4" s="86" t="s">
        <v>86</v>
      </c>
      <c r="AR4" s="86" t="s">
        <v>87</v>
      </c>
      <c r="AS4" s="86" t="s">
        <v>88</v>
      </c>
      <c r="AT4" s="114" t="s">
        <v>89</v>
      </c>
      <c r="AU4" s="114" t="s">
        <v>90</v>
      </c>
      <c r="AV4" s="114" t="s">
        <v>91</v>
      </c>
      <c r="AW4" s="114" t="s">
        <v>92</v>
      </c>
      <c r="AY4" s="159" t="s">
        <v>93</v>
      </c>
      <c r="AZ4" s="154" t="s">
        <v>2</v>
      </c>
      <c r="BA4" s="154" t="s">
        <v>3</v>
      </c>
      <c r="BB4" s="154" t="s">
        <v>4</v>
      </c>
      <c r="BC4" s="154" t="s">
        <v>80</v>
      </c>
    </row>
    <row r="5" spans="1:55" x14ac:dyDescent="0.3">
      <c r="A5" s="251" t="s">
        <v>105</v>
      </c>
      <c r="B5" s="251"/>
      <c r="C5" s="251"/>
      <c r="D5" s="176" t="s">
        <v>178</v>
      </c>
      <c r="E5" s="119" t="s">
        <v>52</v>
      </c>
      <c r="F5" s="120" t="str">
        <f>D5</f>
        <v>H-S-T-T</v>
      </c>
      <c r="G5" s="121" t="str">
        <f>IF(I5&gt;5,IF(P5&lt;$P$100,"A",IF(P5&gt;$P$102,"C","B")),"Blinde vlek")</f>
        <v>B</v>
      </c>
      <c r="H5" s="120" t="s">
        <v>52</v>
      </c>
      <c r="I5" s="122">
        <f>SUM(I8:I95)/4</f>
        <v>2003.310097859925</v>
      </c>
      <c r="J5" s="122">
        <f>SUM(J8:J95)</f>
        <v>2003.3100978599243</v>
      </c>
      <c r="K5" s="122">
        <f>SUM(K8:K95)</f>
        <v>1921.8999999999999</v>
      </c>
      <c r="L5" s="122">
        <f>SUM(L8:L95)</f>
        <v>1619.4402873563217</v>
      </c>
      <c r="M5" s="122">
        <f>K5-J5</f>
        <v>-81.410097859924463</v>
      </c>
      <c r="N5" s="122">
        <f>SUM(N8:N95)/4</f>
        <v>-383.86981050360254</v>
      </c>
      <c r="O5" s="122">
        <f>L5-J5</f>
        <v>-383.86981050360259</v>
      </c>
      <c r="P5" s="123">
        <f>Q5</f>
        <v>-0.23703857036325576</v>
      </c>
      <c r="Q5" s="123">
        <f>O5/L5</f>
        <v>-0.23703857036325576</v>
      </c>
      <c r="R5" s="124">
        <f>SUM(R8:R11)</f>
        <v>1872.9</v>
      </c>
      <c r="S5" s="125"/>
      <c r="T5" s="126">
        <v>25348.799999999999</v>
      </c>
      <c r="U5" s="125"/>
      <c r="V5" s="127"/>
      <c r="W5" s="122" t="s">
        <v>52</v>
      </c>
      <c r="X5" s="125"/>
      <c r="Y5" s="122">
        <f>SUM(Y8:Y95)/4</f>
        <v>1763</v>
      </c>
      <c r="Z5" s="122">
        <f>SUM(Z8:Z95)</f>
        <v>1763</v>
      </c>
      <c r="AA5" s="122">
        <f>SUM(AA8:AA95)</f>
        <v>795</v>
      </c>
      <c r="AB5" s="122">
        <f>SUM(AB8:AB95)</f>
        <v>968</v>
      </c>
      <c r="AC5" s="122">
        <f>SUM(AC8:AC95)</f>
        <v>943</v>
      </c>
      <c r="AD5" s="122">
        <f>AB5-AC5</f>
        <v>25</v>
      </c>
      <c r="AE5" s="123">
        <f>IF(AA5=0,"Blinde vlek",AD5/Z5)</f>
        <v>1.4180374361883154E-2</v>
      </c>
      <c r="AF5" s="122" t="s">
        <v>52</v>
      </c>
      <c r="AG5" s="122">
        <f>SUM(AG8:AG95)/4</f>
        <v>25</v>
      </c>
      <c r="AH5" s="122" t="str">
        <f>IF(Y5=0,"Blinde vlek",IF(AG5/Y5&lt;$AH$100,"A",IF(AG5/Y5&gt;$AH$102,"C","B")))</f>
        <v>B</v>
      </c>
      <c r="AI5" s="92" t="s">
        <v>105</v>
      </c>
      <c r="AJ5" s="87" t="str">
        <f>D5</f>
        <v>H-S-T-T</v>
      </c>
      <c r="AK5" s="122">
        <f>SUM(AK8:AK95)</f>
        <v>88</v>
      </c>
      <c r="AL5" s="88">
        <f>IF(H5= "A",2,IF(H5 = "Blinde vlek",2,IF(H5 = "B",1,0)))</f>
        <v>0</v>
      </c>
      <c r="AM5" s="88">
        <f>IF(G5= "A",2,IF(G5 = "Blinde vlek",2,IF(G5 = "B",1,0)))</f>
        <v>1</v>
      </c>
      <c r="AN5" s="88">
        <f>IF(AF5= "A",2,IF(AF5 = "Blinde vlek",2,IF(AF5 = "B",1,0)))</f>
        <v>0</v>
      </c>
      <c r="AO5" s="88">
        <f>IF(AH5= "A",2,IF(AH5 = "Blinde vlek",2,IF(AH5 = "B",1,0)))</f>
        <v>1</v>
      </c>
      <c r="AP5" s="89">
        <f>O5+AD5</f>
        <v>-358.86981050360259</v>
      </c>
      <c r="AQ5" s="89">
        <f>O5+AD5+AK5</f>
        <v>-270.86981050360259</v>
      </c>
      <c r="AR5" s="89">
        <f>AA5+AC5</f>
        <v>1738</v>
      </c>
      <c r="AS5" s="90">
        <f>AP5/AR5</f>
        <v>-0.20648435587088756</v>
      </c>
      <c r="AT5" s="122">
        <f>SUM(AT8:AT95)</f>
        <v>65</v>
      </c>
      <c r="AU5" s="160">
        <f>SUM(AU8:AU95)</f>
        <v>375.20000000000005</v>
      </c>
      <c r="AV5" s="161">
        <f>IF(AT5&gt;0,AU5/AK5,0)</f>
        <v>4.2636363636363646</v>
      </c>
      <c r="AW5" s="162" t="str">
        <f>IF(AV5&gt;=$AZ$5,$AZ$4,IF(AV5&gt;=$BA$5,$BA$4,IF(AV5&gt;=$BB$5,$BB$4,$BC$4)))</f>
        <v>B</v>
      </c>
      <c r="AY5" s="159" t="s">
        <v>94</v>
      </c>
      <c r="AZ5" s="163">
        <v>6</v>
      </c>
      <c r="BA5" s="163">
        <v>4</v>
      </c>
      <c r="BB5" s="163">
        <v>2</v>
      </c>
      <c r="BC5" s="163">
        <v>0</v>
      </c>
    </row>
    <row r="6" spans="1:55" x14ac:dyDescent="0.3">
      <c r="A6" s="128"/>
      <c r="B6" s="129"/>
      <c r="C6" s="129"/>
      <c r="D6" s="130"/>
      <c r="E6" s="130"/>
      <c r="F6" s="130"/>
      <c r="G6" s="129"/>
      <c r="H6" s="129"/>
      <c r="I6" s="129"/>
      <c r="J6" s="129"/>
      <c r="K6" s="129"/>
      <c r="L6" s="129"/>
      <c r="M6" s="129"/>
      <c r="N6" s="129"/>
      <c r="O6" s="129"/>
      <c r="P6" s="129"/>
      <c r="Q6" s="129"/>
      <c r="R6" s="130"/>
      <c r="S6" s="130"/>
      <c r="T6" s="130"/>
      <c r="U6" s="130"/>
      <c r="V6" s="130"/>
      <c r="W6" s="130"/>
      <c r="X6" s="130"/>
      <c r="Y6" s="129"/>
      <c r="Z6" s="129"/>
      <c r="AA6" s="129"/>
      <c r="AB6" s="129"/>
      <c r="AC6" s="129"/>
      <c r="AD6" s="129"/>
      <c r="AE6" s="129"/>
      <c r="AF6" s="129"/>
      <c r="AG6" s="129"/>
      <c r="AH6" s="129"/>
      <c r="AI6" s="93"/>
      <c r="AJ6" s="93"/>
      <c r="AK6" s="129"/>
      <c r="AL6" s="93"/>
      <c r="AM6" s="93"/>
      <c r="AN6" s="93"/>
      <c r="AO6" s="93"/>
      <c r="AP6" s="93"/>
      <c r="AQ6" s="93"/>
      <c r="AR6" s="93"/>
      <c r="AS6" s="93"/>
      <c r="AT6" s="129"/>
      <c r="AU6" s="129"/>
      <c r="AV6" s="129"/>
      <c r="AW6" s="164"/>
    </row>
    <row r="7" spans="1:55" ht="57.6" x14ac:dyDescent="0.3">
      <c r="A7" s="131" t="s">
        <v>8</v>
      </c>
      <c r="B7" s="131" t="s">
        <v>9</v>
      </c>
      <c r="C7" s="132" t="s">
        <v>7</v>
      </c>
      <c r="D7" s="133" t="s">
        <v>53</v>
      </c>
      <c r="E7" s="134" t="s">
        <v>0</v>
      </c>
      <c r="F7" s="134" t="s">
        <v>1</v>
      </c>
      <c r="G7" s="135" t="s">
        <v>44</v>
      </c>
      <c r="H7" s="135" t="s">
        <v>71</v>
      </c>
      <c r="I7" s="136" t="s">
        <v>72</v>
      </c>
      <c r="J7" s="182" t="s">
        <v>173</v>
      </c>
      <c r="K7" s="182" t="s">
        <v>151</v>
      </c>
      <c r="L7" s="182" t="s">
        <v>152</v>
      </c>
      <c r="M7" s="136" t="s">
        <v>5</v>
      </c>
      <c r="N7" s="136" t="s">
        <v>74</v>
      </c>
      <c r="O7" s="136" t="s">
        <v>75</v>
      </c>
      <c r="P7" s="136" t="s">
        <v>76</v>
      </c>
      <c r="Q7" s="136" t="s">
        <v>6</v>
      </c>
      <c r="R7" s="185" t="s">
        <v>109</v>
      </c>
      <c r="S7" s="185" t="s">
        <v>108</v>
      </c>
      <c r="T7" s="185" t="s">
        <v>114</v>
      </c>
      <c r="U7" s="185" t="s">
        <v>111</v>
      </c>
      <c r="V7" s="113" t="s">
        <v>106</v>
      </c>
      <c r="W7" s="113" t="s">
        <v>112</v>
      </c>
      <c r="X7" s="113" t="s">
        <v>113</v>
      </c>
      <c r="Y7" s="137" t="s">
        <v>78</v>
      </c>
      <c r="Z7" s="186" t="s">
        <v>54</v>
      </c>
      <c r="AA7" s="186" t="s">
        <v>55</v>
      </c>
      <c r="AB7" s="186" t="s">
        <v>56</v>
      </c>
      <c r="AC7" s="186" t="s">
        <v>57</v>
      </c>
      <c r="AD7" s="137" t="s">
        <v>58</v>
      </c>
      <c r="AE7" s="137" t="s">
        <v>59</v>
      </c>
      <c r="AF7" s="114" t="s">
        <v>115</v>
      </c>
      <c r="AG7" s="137" t="s">
        <v>79</v>
      </c>
      <c r="AH7" s="135" t="s">
        <v>60</v>
      </c>
      <c r="AI7" s="96" t="s">
        <v>9</v>
      </c>
      <c r="AJ7" s="94" t="s">
        <v>53</v>
      </c>
      <c r="AK7" s="113" t="s">
        <v>67</v>
      </c>
      <c r="AL7" s="95" t="s">
        <v>81</v>
      </c>
      <c r="AM7" s="95" t="s">
        <v>82</v>
      </c>
      <c r="AN7" s="95" t="s">
        <v>83</v>
      </c>
      <c r="AO7" s="95" t="s">
        <v>84</v>
      </c>
      <c r="AP7" s="97" t="s">
        <v>85</v>
      </c>
      <c r="AQ7" s="97" t="s">
        <v>86</v>
      </c>
      <c r="AR7" s="97" t="s">
        <v>87</v>
      </c>
      <c r="AS7" s="97" t="s">
        <v>88</v>
      </c>
      <c r="AT7" s="135" t="s">
        <v>89</v>
      </c>
      <c r="AU7" s="135" t="s">
        <v>94</v>
      </c>
      <c r="AV7" s="135" t="s">
        <v>95</v>
      </c>
      <c r="AW7" s="135" t="s">
        <v>96</v>
      </c>
    </row>
    <row r="8" spans="1:55" x14ac:dyDescent="0.3">
      <c r="A8" s="138" t="s">
        <v>10</v>
      </c>
      <c r="B8" s="138" t="s">
        <v>11</v>
      </c>
      <c r="C8" s="138" t="s">
        <v>21</v>
      </c>
      <c r="D8" s="191" t="s">
        <v>174</v>
      </c>
      <c r="E8" s="199">
        <v>21</v>
      </c>
      <c r="F8" s="140" t="str">
        <f>F$5</f>
        <v>H-S-T-T</v>
      </c>
      <c r="G8" s="141" t="str">
        <f t="shared" ref="G8:G39" si="0">IF(I8&gt;5,IF(P8&lt;$P$100,"A",IF(P8&gt;$P$102,"C","B")),"Blinde vlek")</f>
        <v>B</v>
      </c>
      <c r="H8" s="141" t="str">
        <f t="shared" ref="H8:H39" si="1">IF(J8&gt;5,IF(Q8&lt;$Q$100,"A",IF(Q8&gt;$Q$102,"C","B")),"Blinde vlek")</f>
        <v>B</v>
      </c>
      <c r="I8" s="142">
        <f>SUM(J8:J11)</f>
        <v>116.80514947483843</v>
      </c>
      <c r="J8" s="200">
        <v>23</v>
      </c>
      <c r="K8" s="190">
        <v>23</v>
      </c>
      <c r="L8" s="190">
        <v>23</v>
      </c>
      <c r="M8" s="126">
        <f t="shared" ref="M8:M23" si="2">K8-J8</f>
        <v>0</v>
      </c>
      <c r="N8" s="142">
        <f>SUM(O8:O11)</f>
        <v>-13.598242096502464</v>
      </c>
      <c r="O8" s="126">
        <f>L8-J8</f>
        <v>0</v>
      </c>
      <c r="P8" s="143">
        <f>IF(SUM(L8:L11)&gt;0,SUM(O8:O11)/SUM(L8:L11), "Blinde vlek")</f>
        <v>-0.13175709302725269</v>
      </c>
      <c r="Q8" s="144">
        <f t="shared" ref="Q8:Q24" si="3">IF(L8&gt;0,(L8-J8)/L8,"Blinde vlek")</f>
        <v>0</v>
      </c>
      <c r="R8" s="126">
        <v>776</v>
      </c>
      <c r="S8" s="126">
        <v>0</v>
      </c>
      <c r="T8" s="126">
        <v>26150.799999999999</v>
      </c>
      <c r="U8" s="126">
        <v>3700.3531463334652</v>
      </c>
      <c r="V8" s="144" t="str">
        <f>IF(S8&gt;0,S8/R8,"Blinde vlek")</f>
        <v>Blinde vlek</v>
      </c>
      <c r="W8" s="144">
        <f>IF(U8&gt;0,U8/T8,"Blinde vlek")</f>
        <v>0.1415005715440241</v>
      </c>
      <c r="X8" s="144" t="str">
        <f>IF(V8&lt;0.5*W8,"A",IF(V8&gt;2*W8,IF(S8=0,"Blinde vlek","C"),"B"))</f>
        <v>Blinde vlek</v>
      </c>
      <c r="Y8" s="142">
        <f>SUM(Z8:Z11)</f>
        <v>103</v>
      </c>
      <c r="Z8" s="139">
        <v>23</v>
      </c>
      <c r="AA8" s="139">
        <v>4</v>
      </c>
      <c r="AB8" s="139">
        <v>19</v>
      </c>
      <c r="AC8" s="139">
        <v>43</v>
      </c>
      <c r="AD8" s="126">
        <f>AB8-AC8</f>
        <v>-24</v>
      </c>
      <c r="AE8" s="144">
        <f t="shared" ref="AE8:AE30" si="4">IF(AA8=0,"Blinde vlek",AD8/Z8)</f>
        <v>-1.0434782608695652</v>
      </c>
      <c r="AF8" s="126" t="str">
        <f t="shared" ref="AF8:AF39" si="5">IF(Z8=0,"Blinde vlek",IF(AD8/Z8&lt;$AG$100,"A",IF(AD8/Z8&gt;$AG$102,"C","B")))</f>
        <v>A</v>
      </c>
      <c r="AG8" s="142">
        <f>SUM(AD8:AD11)</f>
        <v>-68</v>
      </c>
      <c r="AH8" s="126" t="str">
        <f t="shared" ref="AH8:AH39" si="6">IF(Y8=0,"Blinde vlek",IF(AG8/Y8&lt;$AH$100,"A",IF(AG8/Y8&gt;$AH$102,"C","B")))</f>
        <v>A</v>
      </c>
      <c r="AI8" s="98" t="s">
        <v>21</v>
      </c>
      <c r="AJ8" s="101" t="str">
        <f t="shared" ref="AJ8:AJ33" si="7">D8</f>
        <v>Hasselt</v>
      </c>
      <c r="AK8" s="102">
        <v>1</v>
      </c>
      <c r="AL8" s="99">
        <f t="shared" ref="AL8:AL33" si="8">IF(H8= "A",2,IF(H8 = "Blinde vlek",2,IF(H8 = "B",1,0)))</f>
        <v>1</v>
      </c>
      <c r="AM8" s="99">
        <f t="shared" ref="AM8:AM33" si="9">IF(G8= "A",2,IF(G8 = "Blinde vlek",2,IF(G8 = "B",1,0)))</f>
        <v>1</v>
      </c>
      <c r="AN8" s="99">
        <f t="shared" ref="AN8:AN24" si="10">IF(AF8= "A",2,IF(AF8 = "Blinde vlek",2,IF(AF8 = "B",1,0)))</f>
        <v>2</v>
      </c>
      <c r="AO8" s="99">
        <f t="shared" ref="AO8:AO24" si="11">IF(AH8= "A",2,IF(AH8 = "Blinde vlek",2,IF(AH8 = "B",1,0)))</f>
        <v>2</v>
      </c>
      <c r="AP8" s="91">
        <f t="shared" ref="AP8:AP19" si="12">O8+AD8</f>
        <v>-24</v>
      </c>
      <c r="AQ8" s="91">
        <f t="shared" ref="AQ8:AQ19" si="13">O8+AD8+AK8</f>
        <v>-23</v>
      </c>
      <c r="AR8" s="91">
        <f t="shared" ref="AR8:AR19" si="14">AA8+AC8</f>
        <v>47</v>
      </c>
      <c r="AS8" s="100">
        <f>IF(AR8&gt;0,AP8/AR8,"Geen noden")</f>
        <v>-0.51063829787234039</v>
      </c>
      <c r="AT8" s="165">
        <f t="shared" ref="AT8:AT11" si="15">IF(AP8&gt;0,0,IF(AP8&lt;-AK8,AK8,-AP8))</f>
        <v>1</v>
      </c>
      <c r="AU8" s="166">
        <f>AT8*SUM(AL8:AO8)</f>
        <v>6</v>
      </c>
      <c r="AV8" s="167">
        <f t="shared" ref="AV8:AV19" si="16">IF(AT8&gt;0,AU8/AK8,0)</f>
        <v>6</v>
      </c>
      <c r="AW8" s="168" t="str">
        <f t="shared" ref="AW8:AW12" si="17">IF(AV8&gt;=$AZ$5,$AZ$4,IF(AV8&gt;=$BA$5,$BA$4,IF(AV8&gt;=$BB$5,$BB$4,$BC$4)))</f>
        <v>A</v>
      </c>
      <c r="AY8" s="159" t="s">
        <v>132</v>
      </c>
      <c r="AZ8" s="144">
        <v>0.6</v>
      </c>
      <c r="BA8" s="169" t="s">
        <v>119</v>
      </c>
      <c r="BB8" s="170"/>
      <c r="BC8" s="171"/>
    </row>
    <row r="9" spans="1:55" x14ac:dyDescent="0.3">
      <c r="A9" s="138" t="s">
        <v>10</v>
      </c>
      <c r="B9" s="138" t="s">
        <v>11</v>
      </c>
      <c r="C9" s="138" t="s">
        <v>21</v>
      </c>
      <c r="D9" s="198" t="s">
        <v>175</v>
      </c>
      <c r="E9" s="199">
        <v>24</v>
      </c>
      <c r="F9" s="140" t="str">
        <f t="shared" ref="F9:F59" si="18">F$5</f>
        <v>H-S-T-T</v>
      </c>
      <c r="G9" s="141" t="str">
        <f t="shared" si="0"/>
        <v>B</v>
      </c>
      <c r="H9" s="141" t="str">
        <f t="shared" si="1"/>
        <v>Blinde vlek</v>
      </c>
      <c r="I9" s="142">
        <f>SUM(J8:J11)</f>
        <v>116.80514947483843</v>
      </c>
      <c r="J9" s="200">
        <v>0</v>
      </c>
      <c r="K9" s="200">
        <v>0</v>
      </c>
      <c r="L9" s="200">
        <v>0</v>
      </c>
      <c r="M9" s="126">
        <f t="shared" si="2"/>
        <v>0</v>
      </c>
      <c r="N9" s="142">
        <f>SUM(O8:O11)</f>
        <v>-13.598242096502464</v>
      </c>
      <c r="O9" s="126">
        <f t="shared" ref="O9:O59" si="19">L9-J9</f>
        <v>0</v>
      </c>
      <c r="P9" s="143">
        <f>IF(SUM(L8:L11)&gt;0,SUM(O8:O11)/SUM(L8:L11), "Blinde vlek")</f>
        <v>-0.13175709302725269</v>
      </c>
      <c r="Q9" s="144" t="str">
        <f t="shared" si="3"/>
        <v>Blinde vlek</v>
      </c>
      <c r="R9" s="126">
        <v>110</v>
      </c>
      <c r="S9" s="126">
        <v>0</v>
      </c>
      <c r="T9" s="126">
        <v>26150.799999999999</v>
      </c>
      <c r="U9" s="126">
        <v>3700.3531463334652</v>
      </c>
      <c r="V9" s="144" t="str">
        <f t="shared" ref="V9:V12" si="20">IF(S9&gt;0,S9/R9,"Blinde vlek")</f>
        <v>Blinde vlek</v>
      </c>
      <c r="W9" s="144">
        <f t="shared" ref="W9:W12" si="21">IF(U9&gt;0,U9/T9,"Blinde vlek")</f>
        <v>0.1415005715440241</v>
      </c>
      <c r="X9" s="144" t="str">
        <f t="shared" ref="X9:X12" si="22">IF(V9&lt;0.5*W9,"A",IF(V9&gt;2*W9,IF(S9=0,"Blinde vlek","C"),"B"))</f>
        <v>Blinde vlek</v>
      </c>
      <c r="Y9" s="142">
        <f>SUM(Z8:Z11)</f>
        <v>103</v>
      </c>
      <c r="Z9" s="139"/>
      <c r="AA9" s="139"/>
      <c r="AB9" s="139"/>
      <c r="AC9" s="139">
        <v>33</v>
      </c>
      <c r="AD9" s="126">
        <f t="shared" ref="AD9:AD59" si="23">AB9-AC9</f>
        <v>-33</v>
      </c>
      <c r="AE9" s="144" t="str">
        <f t="shared" si="4"/>
        <v>Blinde vlek</v>
      </c>
      <c r="AF9" s="126" t="str">
        <f t="shared" si="5"/>
        <v>Blinde vlek</v>
      </c>
      <c r="AG9" s="142">
        <f>SUM(AD8:AD11)</f>
        <v>-68</v>
      </c>
      <c r="AH9" s="126" t="str">
        <f t="shared" si="6"/>
        <v>A</v>
      </c>
      <c r="AI9" s="98" t="s">
        <v>21</v>
      </c>
      <c r="AJ9" s="101" t="str">
        <f t="shared" si="7"/>
        <v>Sint-Truiden</v>
      </c>
      <c r="AK9" s="102">
        <v>1</v>
      </c>
      <c r="AL9" s="99">
        <f t="shared" si="8"/>
        <v>2</v>
      </c>
      <c r="AM9" s="99">
        <f t="shared" si="9"/>
        <v>1</v>
      </c>
      <c r="AN9" s="99">
        <f t="shared" si="10"/>
        <v>2</v>
      </c>
      <c r="AO9" s="99">
        <f t="shared" si="11"/>
        <v>2</v>
      </c>
      <c r="AP9" s="91">
        <f t="shared" si="12"/>
        <v>-33</v>
      </c>
      <c r="AQ9" s="91">
        <f t="shared" si="13"/>
        <v>-32</v>
      </c>
      <c r="AR9" s="91">
        <f t="shared" si="14"/>
        <v>33</v>
      </c>
      <c r="AS9" s="100">
        <f t="shared" ref="AS9:AS19" si="24">IF(AR9&gt;0,AP9/AR9,"Geen noden")</f>
        <v>-1</v>
      </c>
      <c r="AT9" s="165">
        <f t="shared" si="15"/>
        <v>1</v>
      </c>
      <c r="AU9" s="166">
        <f t="shared" ref="AU9:AU11" si="25">AT9*SUM(AL9:AO9)</f>
        <v>7</v>
      </c>
      <c r="AV9" s="167">
        <f t="shared" si="16"/>
        <v>7</v>
      </c>
      <c r="AW9" s="168" t="str">
        <f t="shared" si="17"/>
        <v>A</v>
      </c>
    </row>
    <row r="10" spans="1:55" x14ac:dyDescent="0.3">
      <c r="A10" s="138" t="s">
        <v>10</v>
      </c>
      <c r="B10" s="138" t="s">
        <v>11</v>
      </c>
      <c r="C10" s="138" t="s">
        <v>21</v>
      </c>
      <c r="D10" s="198" t="s">
        <v>176</v>
      </c>
      <c r="E10" s="199">
        <v>17</v>
      </c>
      <c r="F10" s="140" t="str">
        <f t="shared" si="18"/>
        <v>H-S-T-T</v>
      </c>
      <c r="G10" s="141" t="str">
        <f t="shared" si="0"/>
        <v>B</v>
      </c>
      <c r="H10" s="141" t="str">
        <f t="shared" si="1"/>
        <v>A</v>
      </c>
      <c r="I10" s="142">
        <f>SUM(J8:J11)</f>
        <v>116.80514947483843</v>
      </c>
      <c r="J10" s="200">
        <v>31.696269982238015</v>
      </c>
      <c r="K10" s="200">
        <v>24.76923076923077</v>
      </c>
      <c r="L10" s="200">
        <v>21.053846153846155</v>
      </c>
      <c r="M10" s="126">
        <f t="shared" si="2"/>
        <v>-6.9270392130072445</v>
      </c>
      <c r="N10" s="142">
        <f>SUM(O8:O11)</f>
        <v>-13.598242096502464</v>
      </c>
      <c r="O10" s="126">
        <f t="shared" si="19"/>
        <v>-10.642423828391859</v>
      </c>
      <c r="P10" s="143">
        <f>IF(SUM(L8:L11)&gt;0,SUM(O8:O11)/SUM(L8:L11), "Blinde vlek")</f>
        <v>-0.13175709302725269</v>
      </c>
      <c r="Q10" s="144">
        <f t="shared" si="3"/>
        <v>-0.5054859691965442</v>
      </c>
      <c r="R10" s="126">
        <v>229.7</v>
      </c>
      <c r="S10" s="126">
        <v>24.76923076923077</v>
      </c>
      <c r="T10" s="126">
        <v>26150.799999999999</v>
      </c>
      <c r="U10" s="126">
        <v>3700.3531463334652</v>
      </c>
      <c r="V10" s="144">
        <f t="shared" si="20"/>
        <v>0.10783295937845351</v>
      </c>
      <c r="W10" s="144">
        <f t="shared" si="21"/>
        <v>0.1415005715440241</v>
      </c>
      <c r="X10" s="144" t="str">
        <f t="shared" si="22"/>
        <v>B</v>
      </c>
      <c r="Y10" s="142">
        <f>SUM(Z8:Z11)</f>
        <v>103</v>
      </c>
      <c r="Z10" s="139">
        <v>29</v>
      </c>
      <c r="AA10" s="139">
        <v>3</v>
      </c>
      <c r="AB10" s="139">
        <v>26</v>
      </c>
      <c r="AC10" s="139">
        <v>35</v>
      </c>
      <c r="AD10" s="126">
        <f t="shared" si="23"/>
        <v>-9</v>
      </c>
      <c r="AE10" s="144">
        <f t="shared" si="4"/>
        <v>-0.31034482758620691</v>
      </c>
      <c r="AF10" s="126" t="str">
        <f t="shared" si="5"/>
        <v>A</v>
      </c>
      <c r="AG10" s="142">
        <f>SUM(AD8:AD11)</f>
        <v>-68</v>
      </c>
      <c r="AH10" s="126" t="str">
        <f t="shared" si="6"/>
        <v>A</v>
      </c>
      <c r="AI10" s="98" t="s">
        <v>21</v>
      </c>
      <c r="AJ10" s="101" t="str">
        <f t="shared" si="7"/>
        <v>Tienen</v>
      </c>
      <c r="AK10" s="102">
        <v>1</v>
      </c>
      <c r="AL10" s="99">
        <f t="shared" si="8"/>
        <v>2</v>
      </c>
      <c r="AM10" s="99">
        <f t="shared" si="9"/>
        <v>1</v>
      </c>
      <c r="AN10" s="99">
        <f t="shared" si="10"/>
        <v>2</v>
      </c>
      <c r="AO10" s="99">
        <f t="shared" si="11"/>
        <v>2</v>
      </c>
      <c r="AP10" s="91">
        <f t="shared" si="12"/>
        <v>-19.642423828391859</v>
      </c>
      <c r="AQ10" s="91">
        <f t="shared" si="13"/>
        <v>-18.642423828391859</v>
      </c>
      <c r="AR10" s="91">
        <f t="shared" si="14"/>
        <v>38</v>
      </c>
      <c r="AS10" s="100">
        <f t="shared" si="24"/>
        <v>-0.51690589022083844</v>
      </c>
      <c r="AT10" s="165">
        <f t="shared" si="15"/>
        <v>1</v>
      </c>
      <c r="AU10" s="166">
        <f t="shared" si="25"/>
        <v>7</v>
      </c>
      <c r="AV10" s="167">
        <f t="shared" si="16"/>
        <v>7</v>
      </c>
      <c r="AW10" s="168" t="str">
        <f t="shared" si="17"/>
        <v>A</v>
      </c>
      <c r="AY10" s="172" t="s">
        <v>134</v>
      </c>
      <c r="AZ10" s="139">
        <v>2</v>
      </c>
    </row>
    <row r="11" spans="1:55" x14ac:dyDescent="0.3">
      <c r="A11" s="138" t="s">
        <v>10</v>
      </c>
      <c r="B11" s="138" t="s">
        <v>11</v>
      </c>
      <c r="C11" s="138" t="s">
        <v>21</v>
      </c>
      <c r="D11" s="198" t="s">
        <v>177</v>
      </c>
      <c r="E11" s="199">
        <v>25</v>
      </c>
      <c r="F11" s="140" t="str">
        <f t="shared" si="18"/>
        <v>H-S-T-T</v>
      </c>
      <c r="G11" s="141" t="str">
        <f t="shared" si="0"/>
        <v>B</v>
      </c>
      <c r="H11" s="141" t="str">
        <f t="shared" si="1"/>
        <v>B</v>
      </c>
      <c r="I11" s="142">
        <f>SUM(J8:J11)</f>
        <v>116.80514947483843</v>
      </c>
      <c r="J11" s="200">
        <v>62.108879492600408</v>
      </c>
      <c r="K11" s="200">
        <v>69.591836734693885</v>
      </c>
      <c r="L11" s="200">
        <v>59.153061224489804</v>
      </c>
      <c r="M11" s="126">
        <f t="shared" si="2"/>
        <v>7.4829572420934767</v>
      </c>
      <c r="N11" s="142">
        <f>SUM(O8:O11)</f>
        <v>-13.598242096502464</v>
      </c>
      <c r="O11" s="126">
        <f t="shared" si="19"/>
        <v>-2.9558182681106047</v>
      </c>
      <c r="P11" s="143">
        <f>IF(SUM(L8:L11)&gt;0,SUM(O8:O11)/SUM(L8:L11), "Blinde vlek")</f>
        <v>-0.13175709302725269</v>
      </c>
      <c r="Q11" s="144">
        <f t="shared" si="3"/>
        <v>-4.9968982279599658E-2</v>
      </c>
      <c r="R11" s="126">
        <v>757.2</v>
      </c>
      <c r="S11" s="126">
        <v>69.591836734693885</v>
      </c>
      <c r="T11" s="126">
        <v>26150.799999999999</v>
      </c>
      <c r="U11" s="126">
        <v>3700.3531463334652</v>
      </c>
      <c r="V11" s="144">
        <f t="shared" si="20"/>
        <v>9.1906810267688696E-2</v>
      </c>
      <c r="W11" s="144">
        <f t="shared" si="21"/>
        <v>0.1415005715440241</v>
      </c>
      <c r="X11" s="144" t="str">
        <f t="shared" si="22"/>
        <v>B</v>
      </c>
      <c r="Y11" s="142">
        <f>SUM(Z8:Z11)</f>
        <v>103</v>
      </c>
      <c r="Z11" s="139">
        <v>51</v>
      </c>
      <c r="AA11" s="139">
        <v>29</v>
      </c>
      <c r="AB11" s="139">
        <v>22</v>
      </c>
      <c r="AC11" s="139">
        <v>24</v>
      </c>
      <c r="AD11" s="126">
        <f t="shared" si="23"/>
        <v>-2</v>
      </c>
      <c r="AE11" s="144">
        <f t="shared" si="4"/>
        <v>-3.9215686274509803E-2</v>
      </c>
      <c r="AF11" s="126" t="str">
        <f t="shared" si="5"/>
        <v>B</v>
      </c>
      <c r="AG11" s="142">
        <f>SUM(AD8:AD11)</f>
        <v>-68</v>
      </c>
      <c r="AH11" s="126" t="str">
        <f t="shared" si="6"/>
        <v>A</v>
      </c>
      <c r="AI11" s="98" t="s">
        <v>21</v>
      </c>
      <c r="AJ11" s="101" t="str">
        <f t="shared" si="7"/>
        <v>Tongeren</v>
      </c>
      <c r="AK11" s="102">
        <v>1</v>
      </c>
      <c r="AL11" s="99">
        <f t="shared" si="8"/>
        <v>1</v>
      </c>
      <c r="AM11" s="99">
        <f t="shared" si="9"/>
        <v>1</v>
      </c>
      <c r="AN11" s="99">
        <f t="shared" si="10"/>
        <v>1</v>
      </c>
      <c r="AO11" s="99">
        <f t="shared" si="11"/>
        <v>2</v>
      </c>
      <c r="AP11" s="91">
        <f t="shared" si="12"/>
        <v>-4.9558182681106047</v>
      </c>
      <c r="AQ11" s="91">
        <f t="shared" si="13"/>
        <v>-3.9558182681106047</v>
      </c>
      <c r="AR11" s="91">
        <f t="shared" si="14"/>
        <v>53</v>
      </c>
      <c r="AS11" s="100">
        <f t="shared" si="24"/>
        <v>-9.3506005058690653E-2</v>
      </c>
      <c r="AT11" s="165">
        <f t="shared" si="15"/>
        <v>1</v>
      </c>
      <c r="AU11" s="166">
        <f t="shared" si="25"/>
        <v>5</v>
      </c>
      <c r="AV11" s="167">
        <f t="shared" si="16"/>
        <v>5</v>
      </c>
      <c r="AW11" s="168" t="str">
        <f t="shared" si="17"/>
        <v>B</v>
      </c>
    </row>
    <row r="12" spans="1:55" x14ac:dyDescent="0.3">
      <c r="A12" s="145" t="s">
        <v>10</v>
      </c>
      <c r="B12" s="145" t="s">
        <v>12</v>
      </c>
      <c r="C12" s="145" t="s">
        <v>22</v>
      </c>
      <c r="D12" s="198" t="s">
        <v>174</v>
      </c>
      <c r="E12" s="199">
        <v>21</v>
      </c>
      <c r="F12" s="140" t="str">
        <f t="shared" si="18"/>
        <v>H-S-T-T</v>
      </c>
      <c r="G12" s="141" t="str">
        <f t="shared" si="0"/>
        <v>Blinde vlek</v>
      </c>
      <c r="H12" s="141" t="str">
        <f t="shared" si="1"/>
        <v>Blinde vlek</v>
      </c>
      <c r="I12" s="142">
        <f>SUM(J12:J15)</f>
        <v>0</v>
      </c>
      <c r="J12" s="200">
        <v>0</v>
      </c>
      <c r="K12" s="200">
        <v>0</v>
      </c>
      <c r="L12" s="200">
        <v>0</v>
      </c>
      <c r="M12" s="126">
        <f t="shared" si="2"/>
        <v>0</v>
      </c>
      <c r="N12" s="142">
        <f>SUM(O12:O15)</f>
        <v>0</v>
      </c>
      <c r="O12" s="126">
        <f t="shared" si="19"/>
        <v>0</v>
      </c>
      <c r="P12" s="143" t="str">
        <f>IF(SUM(L12:L15)&gt;0,SUM(O12:O15)/SUM(L12:L15), "Blinde vlek")</f>
        <v>Blinde vlek</v>
      </c>
      <c r="Q12" s="144" t="str">
        <f t="shared" si="3"/>
        <v>Blinde vlek</v>
      </c>
      <c r="R12" s="126">
        <v>776</v>
      </c>
      <c r="S12" s="126">
        <v>0</v>
      </c>
      <c r="T12" s="126">
        <v>26150.799999999999</v>
      </c>
      <c r="U12" s="126">
        <v>241.65754637240289</v>
      </c>
      <c r="V12" s="144" t="str">
        <f t="shared" si="20"/>
        <v>Blinde vlek</v>
      </c>
      <c r="W12" s="144">
        <f t="shared" si="21"/>
        <v>9.2409236571119394E-3</v>
      </c>
      <c r="X12" s="144" t="str">
        <f t="shared" si="22"/>
        <v>Blinde vlek</v>
      </c>
      <c r="Y12" s="142">
        <f>SUM(Z12:Z15)</f>
        <v>0</v>
      </c>
      <c r="Z12" s="139"/>
      <c r="AA12" s="139"/>
      <c r="AB12" s="139"/>
      <c r="AC12" s="139">
        <v>5</v>
      </c>
      <c r="AD12" s="126">
        <f t="shared" si="23"/>
        <v>-5</v>
      </c>
      <c r="AE12" s="144" t="str">
        <f t="shared" si="4"/>
        <v>Blinde vlek</v>
      </c>
      <c r="AF12" s="126" t="str">
        <f t="shared" si="5"/>
        <v>Blinde vlek</v>
      </c>
      <c r="AG12" s="142">
        <f>SUM(AD12:AD15)</f>
        <v>-18</v>
      </c>
      <c r="AH12" s="126" t="str">
        <f t="shared" si="6"/>
        <v>Blinde vlek</v>
      </c>
      <c r="AI12" s="103" t="s">
        <v>22</v>
      </c>
      <c r="AJ12" s="101" t="str">
        <f t="shared" si="7"/>
        <v>Hasselt</v>
      </c>
      <c r="AK12" s="102">
        <v>1</v>
      </c>
      <c r="AL12" s="99">
        <f t="shared" si="8"/>
        <v>2</v>
      </c>
      <c r="AM12" s="99">
        <f t="shared" si="9"/>
        <v>2</v>
      </c>
      <c r="AN12" s="99">
        <f t="shared" si="10"/>
        <v>2</v>
      </c>
      <c r="AO12" s="99">
        <f t="shared" si="11"/>
        <v>2</v>
      </c>
      <c r="AP12" s="244">
        <f>N12+AG12</f>
        <v>-18</v>
      </c>
      <c r="AQ12" s="244">
        <f>SUM(AK12:AK15)+AP12</f>
        <v>-14</v>
      </c>
      <c r="AR12" s="244">
        <f>SUM(AA12:AA15,AC12:AC15)</f>
        <v>18</v>
      </c>
      <c r="AS12" s="261">
        <f>IF(AR12&gt;0,AP12/AR12,"Geen noden")</f>
        <v>-1</v>
      </c>
      <c r="AT12" s="258">
        <f>SUM(AK12:AK15)</f>
        <v>4</v>
      </c>
      <c r="AU12" s="238">
        <f>AT12*$AZ$10*(AM12+AO12)</f>
        <v>32</v>
      </c>
      <c r="AV12" s="241">
        <f>IF(AT12&gt;0,AU12/SUM(AK12:AK15),0)</f>
        <v>8</v>
      </c>
      <c r="AW12" s="226" t="str">
        <f t="shared" si="17"/>
        <v>A</v>
      </c>
    </row>
    <row r="13" spans="1:55" x14ac:dyDescent="0.3">
      <c r="A13" s="145" t="s">
        <v>10</v>
      </c>
      <c r="B13" s="145" t="s">
        <v>12</v>
      </c>
      <c r="C13" s="145" t="s">
        <v>22</v>
      </c>
      <c r="D13" s="198" t="s">
        <v>175</v>
      </c>
      <c r="E13" s="199">
        <v>24</v>
      </c>
      <c r="F13" s="140" t="str">
        <f t="shared" si="18"/>
        <v>H-S-T-T</v>
      </c>
      <c r="G13" s="141" t="str">
        <f t="shared" si="0"/>
        <v>Blinde vlek</v>
      </c>
      <c r="H13" s="141" t="str">
        <f t="shared" si="1"/>
        <v>Blinde vlek</v>
      </c>
      <c r="I13" s="142">
        <f>SUM(J12:J15)</f>
        <v>0</v>
      </c>
      <c r="J13" s="200">
        <v>0</v>
      </c>
      <c r="K13" s="200">
        <v>0</v>
      </c>
      <c r="L13" s="200">
        <v>0</v>
      </c>
      <c r="M13" s="126">
        <f t="shared" si="2"/>
        <v>0</v>
      </c>
      <c r="N13" s="142">
        <f>SUM(O12:O15)</f>
        <v>0</v>
      </c>
      <c r="O13" s="126">
        <f t="shared" si="19"/>
        <v>0</v>
      </c>
      <c r="P13" s="143" t="str">
        <f>IF(SUM(L12:L15)&gt;0,SUM(O12:O15)/SUM(L12:L15), "Blinde vlek")</f>
        <v>Blinde vlek</v>
      </c>
      <c r="Q13" s="144" t="str">
        <f t="shared" si="3"/>
        <v>Blinde vlek</v>
      </c>
      <c r="R13" s="126">
        <v>110</v>
      </c>
      <c r="S13" s="126">
        <v>0</v>
      </c>
      <c r="T13" s="126">
        <v>26150.799999999999</v>
      </c>
      <c r="U13" s="126">
        <v>241.65754637240289</v>
      </c>
      <c r="V13" s="144" t="str">
        <f>IF(S13&gt;0,S13/R13,"Blinde vlek")</f>
        <v>Blinde vlek</v>
      </c>
      <c r="W13" s="144">
        <f>IF(U13&gt;0,U13/T13,"Blinde vlek")</f>
        <v>9.2409236571119394E-3</v>
      </c>
      <c r="X13" s="144" t="str">
        <f>IF(V13&lt;0.5*W13,"A",IF(V13&gt;2*W13,IF(S13=0,"Blinde vlek","C"),"B"))</f>
        <v>Blinde vlek</v>
      </c>
      <c r="Y13" s="142">
        <f>SUM(Z12:Z15)</f>
        <v>0</v>
      </c>
      <c r="Z13" s="139"/>
      <c r="AA13" s="139"/>
      <c r="AB13" s="139"/>
      <c r="AC13" s="139"/>
      <c r="AD13" s="126">
        <f t="shared" si="23"/>
        <v>0</v>
      </c>
      <c r="AE13" s="144" t="str">
        <f t="shared" si="4"/>
        <v>Blinde vlek</v>
      </c>
      <c r="AF13" s="126" t="str">
        <f t="shared" si="5"/>
        <v>Blinde vlek</v>
      </c>
      <c r="AG13" s="142">
        <f>SUM(AD12:AD15)</f>
        <v>-18</v>
      </c>
      <c r="AH13" s="126" t="str">
        <f t="shared" si="6"/>
        <v>Blinde vlek</v>
      </c>
      <c r="AI13" s="103" t="s">
        <v>22</v>
      </c>
      <c r="AJ13" s="101" t="str">
        <f t="shared" si="7"/>
        <v>Sint-Truiden</v>
      </c>
      <c r="AK13" s="102">
        <v>1</v>
      </c>
      <c r="AL13" s="99">
        <f t="shared" si="8"/>
        <v>2</v>
      </c>
      <c r="AM13" s="99">
        <f t="shared" si="9"/>
        <v>2</v>
      </c>
      <c r="AN13" s="99">
        <f t="shared" si="10"/>
        <v>2</v>
      </c>
      <c r="AO13" s="99">
        <f t="shared" si="11"/>
        <v>2</v>
      </c>
      <c r="AP13" s="245"/>
      <c r="AQ13" s="245"/>
      <c r="AR13" s="245"/>
      <c r="AS13" s="262"/>
      <c r="AT13" s="259"/>
      <c r="AU13" s="239"/>
      <c r="AV13" s="242"/>
      <c r="AW13" s="227"/>
    </row>
    <row r="14" spans="1:55" x14ac:dyDescent="0.3">
      <c r="A14" s="145" t="s">
        <v>10</v>
      </c>
      <c r="B14" s="145" t="s">
        <v>12</v>
      </c>
      <c r="C14" s="145" t="s">
        <v>22</v>
      </c>
      <c r="D14" s="198" t="s">
        <v>176</v>
      </c>
      <c r="E14" s="199">
        <v>17</v>
      </c>
      <c r="F14" s="140" t="str">
        <f t="shared" si="18"/>
        <v>H-S-T-T</v>
      </c>
      <c r="G14" s="141" t="str">
        <f t="shared" si="0"/>
        <v>Blinde vlek</v>
      </c>
      <c r="H14" s="141" t="str">
        <f t="shared" si="1"/>
        <v>Blinde vlek</v>
      </c>
      <c r="I14" s="142">
        <f>SUM(J12:J15)</f>
        <v>0</v>
      </c>
      <c r="J14" s="200">
        <v>0</v>
      </c>
      <c r="K14" s="200">
        <v>0</v>
      </c>
      <c r="L14" s="200">
        <v>0</v>
      </c>
      <c r="M14" s="126">
        <f t="shared" si="2"/>
        <v>0</v>
      </c>
      <c r="N14" s="142">
        <f>SUM(O12:O15)</f>
        <v>0</v>
      </c>
      <c r="O14" s="126">
        <f t="shared" si="19"/>
        <v>0</v>
      </c>
      <c r="P14" s="143" t="str">
        <f>IF(SUM(L12:L15)&gt;0,SUM(O12:O15)/SUM(L12:L15), "Blinde vlek")</f>
        <v>Blinde vlek</v>
      </c>
      <c r="Q14" s="144" t="str">
        <f t="shared" si="3"/>
        <v>Blinde vlek</v>
      </c>
      <c r="R14" s="126">
        <v>229.7</v>
      </c>
      <c r="S14" s="126">
        <v>0</v>
      </c>
      <c r="T14" s="126">
        <v>26150.799999999999</v>
      </c>
      <c r="U14" s="126">
        <v>241.65754637240289</v>
      </c>
      <c r="V14" s="144" t="str">
        <f t="shared" ref="V14:V64" si="26">IF(S14&gt;0,S14/R14,"Blinde vlek")</f>
        <v>Blinde vlek</v>
      </c>
      <c r="W14" s="144">
        <f t="shared" ref="W14:W64" si="27">IF(U14&gt;0,U14/T14,"Blinde vlek")</f>
        <v>9.2409236571119394E-3</v>
      </c>
      <c r="X14" s="144" t="str">
        <f t="shared" ref="X14:X64" si="28">IF(V14&lt;0.5*W14,"A",IF(V14&gt;2*W14,IF(S14=0,"Blinde vlek","C"),"B"))</f>
        <v>Blinde vlek</v>
      </c>
      <c r="Y14" s="142">
        <f>SUM(Z12:Z15)</f>
        <v>0</v>
      </c>
      <c r="Z14" s="139"/>
      <c r="AA14" s="139"/>
      <c r="AB14" s="139"/>
      <c r="AC14" s="139">
        <v>5</v>
      </c>
      <c r="AD14" s="126">
        <f t="shared" si="23"/>
        <v>-5</v>
      </c>
      <c r="AE14" s="144" t="str">
        <f t="shared" si="4"/>
        <v>Blinde vlek</v>
      </c>
      <c r="AF14" s="126" t="str">
        <f t="shared" si="5"/>
        <v>Blinde vlek</v>
      </c>
      <c r="AG14" s="142">
        <f>SUM(AD12:AD15)</f>
        <v>-18</v>
      </c>
      <c r="AH14" s="126" t="str">
        <f t="shared" si="6"/>
        <v>Blinde vlek</v>
      </c>
      <c r="AI14" s="103" t="s">
        <v>22</v>
      </c>
      <c r="AJ14" s="101" t="str">
        <f t="shared" si="7"/>
        <v>Tienen</v>
      </c>
      <c r="AK14" s="102">
        <v>1</v>
      </c>
      <c r="AL14" s="99">
        <f t="shared" si="8"/>
        <v>2</v>
      </c>
      <c r="AM14" s="99">
        <f t="shared" si="9"/>
        <v>2</v>
      </c>
      <c r="AN14" s="99">
        <f t="shared" si="10"/>
        <v>2</v>
      </c>
      <c r="AO14" s="99">
        <f t="shared" si="11"/>
        <v>2</v>
      </c>
      <c r="AP14" s="245"/>
      <c r="AQ14" s="245"/>
      <c r="AR14" s="245"/>
      <c r="AS14" s="262"/>
      <c r="AT14" s="259"/>
      <c r="AU14" s="239"/>
      <c r="AV14" s="242"/>
      <c r="AW14" s="227"/>
    </row>
    <row r="15" spans="1:55" x14ac:dyDescent="0.3">
      <c r="A15" s="145" t="s">
        <v>10</v>
      </c>
      <c r="B15" s="145" t="s">
        <v>12</v>
      </c>
      <c r="C15" s="145" t="s">
        <v>22</v>
      </c>
      <c r="D15" s="198" t="s">
        <v>177</v>
      </c>
      <c r="E15" s="199">
        <v>25</v>
      </c>
      <c r="F15" s="140" t="str">
        <f t="shared" si="18"/>
        <v>H-S-T-T</v>
      </c>
      <c r="G15" s="141" t="str">
        <f t="shared" si="0"/>
        <v>Blinde vlek</v>
      </c>
      <c r="H15" s="141" t="str">
        <f t="shared" si="1"/>
        <v>Blinde vlek</v>
      </c>
      <c r="I15" s="142">
        <f>SUM(J12:J15)</f>
        <v>0</v>
      </c>
      <c r="J15" s="200">
        <v>0</v>
      </c>
      <c r="K15" s="200">
        <v>0</v>
      </c>
      <c r="L15" s="200">
        <v>0</v>
      </c>
      <c r="M15" s="126">
        <f t="shared" si="2"/>
        <v>0</v>
      </c>
      <c r="N15" s="142">
        <f>SUM(O12:O15)</f>
        <v>0</v>
      </c>
      <c r="O15" s="126">
        <f t="shared" si="19"/>
        <v>0</v>
      </c>
      <c r="P15" s="143" t="str">
        <f>IF(SUM(L12:L15)&gt;0,SUM(O12:O15)/SUM(L12:L15), "Blinde vlek")</f>
        <v>Blinde vlek</v>
      </c>
      <c r="Q15" s="144" t="str">
        <f t="shared" si="3"/>
        <v>Blinde vlek</v>
      </c>
      <c r="R15" s="126">
        <v>757.2</v>
      </c>
      <c r="S15" s="126">
        <v>0</v>
      </c>
      <c r="T15" s="126">
        <v>26150.799999999999</v>
      </c>
      <c r="U15" s="126">
        <v>241.65754637240289</v>
      </c>
      <c r="V15" s="144" t="str">
        <f t="shared" si="26"/>
        <v>Blinde vlek</v>
      </c>
      <c r="W15" s="144">
        <f t="shared" si="27"/>
        <v>9.2409236571119394E-3</v>
      </c>
      <c r="X15" s="144" t="str">
        <f t="shared" si="28"/>
        <v>Blinde vlek</v>
      </c>
      <c r="Y15" s="142">
        <f>SUM(Z12:Z15)</f>
        <v>0</v>
      </c>
      <c r="Z15" s="139"/>
      <c r="AA15" s="139"/>
      <c r="AB15" s="139"/>
      <c r="AC15" s="139">
        <v>8</v>
      </c>
      <c r="AD15" s="126">
        <f t="shared" si="23"/>
        <v>-8</v>
      </c>
      <c r="AE15" s="144" t="str">
        <f t="shared" si="4"/>
        <v>Blinde vlek</v>
      </c>
      <c r="AF15" s="126" t="str">
        <f t="shared" si="5"/>
        <v>Blinde vlek</v>
      </c>
      <c r="AG15" s="142">
        <f>SUM(AD12:AD15)</f>
        <v>-18</v>
      </c>
      <c r="AH15" s="126" t="str">
        <f t="shared" si="6"/>
        <v>Blinde vlek</v>
      </c>
      <c r="AI15" s="103" t="s">
        <v>22</v>
      </c>
      <c r="AJ15" s="101" t="str">
        <f t="shared" si="7"/>
        <v>Tongeren</v>
      </c>
      <c r="AK15" s="102">
        <v>1</v>
      </c>
      <c r="AL15" s="99">
        <f t="shared" si="8"/>
        <v>2</v>
      </c>
      <c r="AM15" s="99">
        <f t="shared" si="9"/>
        <v>2</v>
      </c>
      <c r="AN15" s="99">
        <f t="shared" si="10"/>
        <v>2</v>
      </c>
      <c r="AO15" s="99">
        <f t="shared" si="11"/>
        <v>2</v>
      </c>
      <c r="AP15" s="246"/>
      <c r="AQ15" s="246"/>
      <c r="AR15" s="246"/>
      <c r="AS15" s="263"/>
      <c r="AT15" s="260"/>
      <c r="AU15" s="239"/>
      <c r="AV15" s="243"/>
      <c r="AW15" s="228"/>
    </row>
    <row r="16" spans="1:55" x14ac:dyDescent="0.3">
      <c r="A16" s="138" t="s">
        <v>10</v>
      </c>
      <c r="B16" s="138" t="s">
        <v>13</v>
      </c>
      <c r="C16" s="138" t="s">
        <v>23</v>
      </c>
      <c r="D16" s="198" t="s">
        <v>174</v>
      </c>
      <c r="E16" s="199">
        <v>21</v>
      </c>
      <c r="F16" s="140" t="str">
        <f t="shared" si="18"/>
        <v>H-S-T-T</v>
      </c>
      <c r="G16" s="141" t="str">
        <f t="shared" si="0"/>
        <v>C</v>
      </c>
      <c r="H16" s="141" t="str">
        <f t="shared" si="1"/>
        <v>C</v>
      </c>
      <c r="I16" s="142">
        <f>SUM(J16:J19)</f>
        <v>95.623779097931276</v>
      </c>
      <c r="J16" s="200">
        <v>80.004756871035937</v>
      </c>
      <c r="K16" s="200">
        <v>127.90909090909091</v>
      </c>
      <c r="L16" s="200">
        <v>108.72272727272727</v>
      </c>
      <c r="M16" s="126">
        <f t="shared" si="2"/>
        <v>47.904334038054969</v>
      </c>
      <c r="N16" s="142">
        <f>SUM(O16:O19)</f>
        <v>28.209466228171198</v>
      </c>
      <c r="O16" s="126">
        <f t="shared" si="19"/>
        <v>28.717970401691332</v>
      </c>
      <c r="P16" s="143">
        <f>IF(SUM(L16:L19)&gt;0,SUM(O16:O19)/SUM(L16:L19), "Blinde vlek")</f>
        <v>0.22780204260886802</v>
      </c>
      <c r="Q16" s="144">
        <f t="shared" si="3"/>
        <v>0.26413953293917358</v>
      </c>
      <c r="R16" s="126">
        <v>776</v>
      </c>
      <c r="S16" s="126">
        <v>127.90909090909091</v>
      </c>
      <c r="T16" s="126">
        <v>26150.799999999999</v>
      </c>
      <c r="U16" s="126">
        <v>977.9168276950445</v>
      </c>
      <c r="V16" s="144">
        <f t="shared" si="26"/>
        <v>0.16483130271790064</v>
      </c>
      <c r="W16" s="144">
        <f t="shared" si="27"/>
        <v>3.7395292981287173E-2</v>
      </c>
      <c r="X16" s="144" t="str">
        <f t="shared" si="28"/>
        <v>C</v>
      </c>
      <c r="Y16" s="142">
        <f>SUM(Z16:Z19)</f>
        <v>81</v>
      </c>
      <c r="Z16" s="139">
        <v>68</v>
      </c>
      <c r="AA16" s="139">
        <v>12</v>
      </c>
      <c r="AB16" s="139">
        <v>56</v>
      </c>
      <c r="AC16" s="139">
        <v>3</v>
      </c>
      <c r="AD16" s="126">
        <f t="shared" si="23"/>
        <v>53</v>
      </c>
      <c r="AE16" s="144">
        <f t="shared" si="4"/>
        <v>0.77941176470588236</v>
      </c>
      <c r="AF16" s="126" t="str">
        <f t="shared" si="5"/>
        <v>C</v>
      </c>
      <c r="AG16" s="142">
        <f>SUM(AD16:AD19)</f>
        <v>40</v>
      </c>
      <c r="AH16" s="126" t="str">
        <f t="shared" si="6"/>
        <v>C</v>
      </c>
      <c r="AI16" s="98" t="s">
        <v>23</v>
      </c>
      <c r="AJ16" s="101" t="str">
        <f t="shared" si="7"/>
        <v>Hasselt</v>
      </c>
      <c r="AK16" s="102">
        <v>1</v>
      </c>
      <c r="AL16" s="99">
        <f t="shared" si="8"/>
        <v>0</v>
      </c>
      <c r="AM16" s="99">
        <f t="shared" si="9"/>
        <v>0</v>
      </c>
      <c r="AN16" s="99">
        <f t="shared" si="10"/>
        <v>0</v>
      </c>
      <c r="AO16" s="99">
        <f t="shared" si="11"/>
        <v>0</v>
      </c>
      <c r="AP16" s="91">
        <f t="shared" si="12"/>
        <v>81.717970401691332</v>
      </c>
      <c r="AQ16" s="91">
        <f t="shared" si="13"/>
        <v>82.717970401691332</v>
      </c>
      <c r="AR16" s="91">
        <f t="shared" si="14"/>
        <v>15</v>
      </c>
      <c r="AS16" s="100">
        <f t="shared" si="24"/>
        <v>5.447864693446089</v>
      </c>
      <c r="AT16" s="173">
        <f t="shared" ref="AT16:AT19" si="29">AK16</f>
        <v>1</v>
      </c>
      <c r="AU16" s="166">
        <f t="shared" ref="AU16:AU19" si="30">AT16*SUM(AL16:AO16)</f>
        <v>0</v>
      </c>
      <c r="AV16" s="167">
        <f t="shared" si="16"/>
        <v>0</v>
      </c>
      <c r="AW16" s="168" t="str">
        <f t="shared" ref="AW16:AW20" si="31">IF(AV16&gt;=$AZ$5,$AZ$4,IF(AV16&gt;=$BA$5,$BA$4,IF(AV16&gt;=$BB$5,$BB$4,$BC$4)))</f>
        <v>D</v>
      </c>
    </row>
    <row r="17" spans="1:49" x14ac:dyDescent="0.3">
      <c r="A17" s="138" t="s">
        <v>10</v>
      </c>
      <c r="B17" s="138" t="s">
        <v>13</v>
      </c>
      <c r="C17" s="138" t="s">
        <v>23</v>
      </c>
      <c r="D17" s="198" t="s">
        <v>175</v>
      </c>
      <c r="E17" s="199">
        <v>24</v>
      </c>
      <c r="F17" s="140" t="str">
        <f t="shared" si="18"/>
        <v>H-S-T-T</v>
      </c>
      <c r="G17" s="141" t="str">
        <f t="shared" si="0"/>
        <v>C</v>
      </c>
      <c r="H17" s="141" t="str">
        <f t="shared" si="1"/>
        <v>Blinde vlek</v>
      </c>
      <c r="I17" s="142">
        <f>SUM(J16:J19)</f>
        <v>95.623779097931276</v>
      </c>
      <c r="J17" s="200">
        <v>0</v>
      </c>
      <c r="K17" s="200">
        <v>0</v>
      </c>
      <c r="L17" s="200">
        <v>0</v>
      </c>
      <c r="M17" s="126">
        <f t="shared" si="2"/>
        <v>0</v>
      </c>
      <c r="N17" s="142">
        <f>SUM(O16:O19)</f>
        <v>28.209466228171198</v>
      </c>
      <c r="O17" s="126">
        <f t="shared" si="19"/>
        <v>0</v>
      </c>
      <c r="P17" s="143">
        <f>IF(SUM(L16:L19)&gt;0,SUM(O16:O19)/SUM(L16:L19), "Blinde vlek")</f>
        <v>0.22780204260886802</v>
      </c>
      <c r="Q17" s="144" t="str">
        <f t="shared" si="3"/>
        <v>Blinde vlek</v>
      </c>
      <c r="R17" s="126">
        <v>110</v>
      </c>
      <c r="S17" s="126">
        <v>0</v>
      </c>
      <c r="T17" s="126">
        <v>26150.799999999999</v>
      </c>
      <c r="U17" s="126">
        <v>977.9168276950445</v>
      </c>
      <c r="V17" s="144" t="str">
        <f t="shared" si="26"/>
        <v>Blinde vlek</v>
      </c>
      <c r="W17" s="144">
        <f t="shared" si="27"/>
        <v>3.7395292981287173E-2</v>
      </c>
      <c r="X17" s="144" t="str">
        <f t="shared" si="28"/>
        <v>Blinde vlek</v>
      </c>
      <c r="Y17" s="142">
        <f>SUM(Z16:Z19)</f>
        <v>81</v>
      </c>
      <c r="Z17" s="139"/>
      <c r="AA17" s="139"/>
      <c r="AB17" s="139"/>
      <c r="AC17" s="139">
        <v>5</v>
      </c>
      <c r="AD17" s="126">
        <f t="shared" si="23"/>
        <v>-5</v>
      </c>
      <c r="AE17" s="144" t="str">
        <f t="shared" si="4"/>
        <v>Blinde vlek</v>
      </c>
      <c r="AF17" s="126" t="str">
        <f t="shared" si="5"/>
        <v>Blinde vlek</v>
      </c>
      <c r="AG17" s="142">
        <f>SUM(AD16:AD19)</f>
        <v>40</v>
      </c>
      <c r="AH17" s="126" t="str">
        <f t="shared" si="6"/>
        <v>C</v>
      </c>
      <c r="AI17" s="98" t="s">
        <v>23</v>
      </c>
      <c r="AJ17" s="101" t="str">
        <f t="shared" si="7"/>
        <v>Sint-Truiden</v>
      </c>
      <c r="AK17" s="102">
        <v>1</v>
      </c>
      <c r="AL17" s="99">
        <f t="shared" si="8"/>
        <v>2</v>
      </c>
      <c r="AM17" s="99">
        <f t="shared" si="9"/>
        <v>0</v>
      </c>
      <c r="AN17" s="99">
        <f t="shared" si="10"/>
        <v>2</v>
      </c>
      <c r="AO17" s="99">
        <f t="shared" si="11"/>
        <v>0</v>
      </c>
      <c r="AP17" s="91">
        <f t="shared" si="12"/>
        <v>-5</v>
      </c>
      <c r="AQ17" s="91">
        <f t="shared" si="13"/>
        <v>-4</v>
      </c>
      <c r="AR17" s="91">
        <f t="shared" si="14"/>
        <v>5</v>
      </c>
      <c r="AS17" s="100">
        <f t="shared" si="24"/>
        <v>-1</v>
      </c>
      <c r="AT17" s="173">
        <f t="shared" si="29"/>
        <v>1</v>
      </c>
      <c r="AU17" s="166">
        <f t="shared" si="30"/>
        <v>4</v>
      </c>
      <c r="AV17" s="167">
        <f t="shared" si="16"/>
        <v>4</v>
      </c>
      <c r="AW17" s="168" t="str">
        <f t="shared" si="31"/>
        <v>B</v>
      </c>
    </row>
    <row r="18" spans="1:49" x14ac:dyDescent="0.3">
      <c r="A18" s="138" t="s">
        <v>10</v>
      </c>
      <c r="B18" s="138" t="s">
        <v>13</v>
      </c>
      <c r="C18" s="138" t="s">
        <v>23</v>
      </c>
      <c r="D18" s="198" t="s">
        <v>176</v>
      </c>
      <c r="E18" s="199">
        <v>17</v>
      </c>
      <c r="F18" s="140" t="str">
        <f t="shared" si="18"/>
        <v>H-S-T-T</v>
      </c>
      <c r="G18" s="141" t="str">
        <f t="shared" si="0"/>
        <v>C</v>
      </c>
      <c r="H18" s="141" t="str">
        <f t="shared" si="1"/>
        <v>Blinde vlek</v>
      </c>
      <c r="I18" s="142">
        <f>SUM(J16:J19)</f>
        <v>95.623779097931276</v>
      </c>
      <c r="J18" s="200">
        <v>2.4689165186500892</v>
      </c>
      <c r="K18" s="200">
        <v>4.3076923076923084</v>
      </c>
      <c r="L18" s="200">
        <v>3.6615384615384619</v>
      </c>
      <c r="M18" s="126">
        <f t="shared" si="2"/>
        <v>1.8387757890422192</v>
      </c>
      <c r="N18" s="142">
        <f>SUM(O16:O19)</f>
        <v>28.209466228171198</v>
      </c>
      <c r="O18" s="126">
        <f t="shared" si="19"/>
        <v>1.1926219428883726</v>
      </c>
      <c r="P18" s="143">
        <f>IF(SUM(L16:L19)&gt;0,SUM(O16:O19)/SUM(L16:L19), "Blinde vlek")</f>
        <v>0.22780204260886802</v>
      </c>
      <c r="Q18" s="144">
        <f t="shared" si="3"/>
        <v>0.3257160768392614</v>
      </c>
      <c r="R18" s="126">
        <v>229.7</v>
      </c>
      <c r="S18" s="126">
        <v>4.3076923076923084</v>
      </c>
      <c r="T18" s="126">
        <v>26150.799999999999</v>
      </c>
      <c r="U18" s="126">
        <v>977.9168276950445</v>
      </c>
      <c r="V18" s="144">
        <f t="shared" si="26"/>
        <v>1.8753558152774526E-2</v>
      </c>
      <c r="W18" s="144">
        <f t="shared" si="27"/>
        <v>3.7395292981287173E-2</v>
      </c>
      <c r="X18" s="144" t="str">
        <f t="shared" si="28"/>
        <v>B</v>
      </c>
      <c r="Y18" s="142">
        <f>SUM(Z16:Z19)</f>
        <v>81</v>
      </c>
      <c r="Z18" s="139">
        <v>2</v>
      </c>
      <c r="AA18" s="139">
        <v>1</v>
      </c>
      <c r="AB18" s="139">
        <v>1</v>
      </c>
      <c r="AC18" s="139">
        <v>4</v>
      </c>
      <c r="AD18" s="126">
        <f t="shared" si="23"/>
        <v>-3</v>
      </c>
      <c r="AE18" s="144">
        <f t="shared" si="4"/>
        <v>-1.5</v>
      </c>
      <c r="AF18" s="126" t="str">
        <f t="shared" si="5"/>
        <v>A</v>
      </c>
      <c r="AG18" s="142">
        <f>SUM(AD16:AD19)</f>
        <v>40</v>
      </c>
      <c r="AH18" s="126" t="str">
        <f t="shared" si="6"/>
        <v>C</v>
      </c>
      <c r="AI18" s="98" t="s">
        <v>23</v>
      </c>
      <c r="AJ18" s="101" t="str">
        <f t="shared" si="7"/>
        <v>Tienen</v>
      </c>
      <c r="AK18" s="102">
        <v>1</v>
      </c>
      <c r="AL18" s="99">
        <f t="shared" si="8"/>
        <v>2</v>
      </c>
      <c r="AM18" s="99">
        <f t="shared" si="9"/>
        <v>0</v>
      </c>
      <c r="AN18" s="99">
        <f t="shared" si="10"/>
        <v>2</v>
      </c>
      <c r="AO18" s="99">
        <f t="shared" si="11"/>
        <v>0</v>
      </c>
      <c r="AP18" s="91">
        <f t="shared" si="12"/>
        <v>-1.8073780571116274</v>
      </c>
      <c r="AQ18" s="91">
        <f t="shared" si="13"/>
        <v>-0.80737805711162736</v>
      </c>
      <c r="AR18" s="91">
        <f t="shared" si="14"/>
        <v>5</v>
      </c>
      <c r="AS18" s="100">
        <f t="shared" si="24"/>
        <v>-0.36147561142232548</v>
      </c>
      <c r="AT18" s="173">
        <f t="shared" si="29"/>
        <v>1</v>
      </c>
      <c r="AU18" s="166">
        <f t="shared" si="30"/>
        <v>4</v>
      </c>
      <c r="AV18" s="167">
        <f t="shared" si="16"/>
        <v>4</v>
      </c>
      <c r="AW18" s="168" t="str">
        <f t="shared" si="31"/>
        <v>B</v>
      </c>
    </row>
    <row r="19" spans="1:49" x14ac:dyDescent="0.3">
      <c r="A19" s="138" t="s">
        <v>10</v>
      </c>
      <c r="B19" s="138" t="s">
        <v>13</v>
      </c>
      <c r="C19" s="138" t="s">
        <v>23</v>
      </c>
      <c r="D19" s="198" t="s">
        <v>177</v>
      </c>
      <c r="E19" s="199">
        <v>25</v>
      </c>
      <c r="F19" s="140" t="str">
        <f t="shared" si="18"/>
        <v>H-S-T-T</v>
      </c>
      <c r="G19" s="141" t="str">
        <f t="shared" si="0"/>
        <v>C</v>
      </c>
      <c r="H19" s="141" t="str">
        <f t="shared" si="1"/>
        <v>B</v>
      </c>
      <c r="I19" s="142">
        <f>SUM(J16:J19)</f>
        <v>95.623779097931276</v>
      </c>
      <c r="J19" s="200">
        <v>13.150105708245242</v>
      </c>
      <c r="K19" s="200">
        <v>13.469387755102042</v>
      </c>
      <c r="L19" s="200">
        <v>11.448979591836736</v>
      </c>
      <c r="M19" s="126">
        <f t="shared" si="2"/>
        <v>0.31928204685680051</v>
      </c>
      <c r="N19" s="142">
        <f>SUM(O16:O19)</f>
        <v>28.209466228171198</v>
      </c>
      <c r="O19" s="126">
        <f t="shared" si="19"/>
        <v>-1.7011261164085063</v>
      </c>
      <c r="P19" s="143">
        <f>IF(SUM(L16:L19)&gt;0,SUM(O16:O19)/SUM(L16:L19), "Blinde vlek")</f>
        <v>0.22780204260886802</v>
      </c>
      <c r="Q19" s="144">
        <f t="shared" si="3"/>
        <v>-0.14858320802855046</v>
      </c>
      <c r="R19" s="126">
        <v>757.2</v>
      </c>
      <c r="S19" s="126">
        <v>13.469387755102042</v>
      </c>
      <c r="T19" s="126">
        <v>26150.799999999999</v>
      </c>
      <c r="U19" s="126">
        <v>977.9168276950445</v>
      </c>
      <c r="V19" s="144">
        <f t="shared" si="26"/>
        <v>1.7788414890520392E-2</v>
      </c>
      <c r="W19" s="144">
        <f t="shared" si="27"/>
        <v>3.7395292981287173E-2</v>
      </c>
      <c r="X19" s="144" t="str">
        <f t="shared" si="28"/>
        <v>A</v>
      </c>
      <c r="Y19" s="142">
        <f>SUM(Z16:Z19)</f>
        <v>81</v>
      </c>
      <c r="Z19" s="139">
        <v>11</v>
      </c>
      <c r="AA19" s="139">
        <v>6</v>
      </c>
      <c r="AB19" s="139">
        <v>5</v>
      </c>
      <c r="AC19" s="139">
        <v>10</v>
      </c>
      <c r="AD19" s="126">
        <f t="shared" si="23"/>
        <v>-5</v>
      </c>
      <c r="AE19" s="144">
        <f t="shared" si="4"/>
        <v>-0.45454545454545453</v>
      </c>
      <c r="AF19" s="126" t="str">
        <f t="shared" si="5"/>
        <v>A</v>
      </c>
      <c r="AG19" s="142">
        <f>SUM(AD16:AD19)</f>
        <v>40</v>
      </c>
      <c r="AH19" s="126" t="str">
        <f t="shared" si="6"/>
        <v>C</v>
      </c>
      <c r="AI19" s="98" t="s">
        <v>23</v>
      </c>
      <c r="AJ19" s="101" t="str">
        <f t="shared" si="7"/>
        <v>Tongeren</v>
      </c>
      <c r="AK19" s="102">
        <v>1</v>
      </c>
      <c r="AL19" s="99">
        <f t="shared" si="8"/>
        <v>1</v>
      </c>
      <c r="AM19" s="99">
        <f t="shared" si="9"/>
        <v>0</v>
      </c>
      <c r="AN19" s="99">
        <f t="shared" si="10"/>
        <v>2</v>
      </c>
      <c r="AO19" s="99">
        <f t="shared" si="11"/>
        <v>0</v>
      </c>
      <c r="AP19" s="91">
        <f t="shared" si="12"/>
        <v>-6.7011261164085063</v>
      </c>
      <c r="AQ19" s="91">
        <f t="shared" si="13"/>
        <v>-5.7011261164085063</v>
      </c>
      <c r="AR19" s="91">
        <f t="shared" si="14"/>
        <v>16</v>
      </c>
      <c r="AS19" s="100">
        <f t="shared" si="24"/>
        <v>-0.41882038227553164</v>
      </c>
      <c r="AT19" s="173">
        <f t="shared" si="29"/>
        <v>1</v>
      </c>
      <c r="AU19" s="166">
        <f t="shared" si="30"/>
        <v>3</v>
      </c>
      <c r="AV19" s="167">
        <f t="shared" si="16"/>
        <v>3</v>
      </c>
      <c r="AW19" s="168" t="str">
        <f t="shared" si="31"/>
        <v>C</v>
      </c>
    </row>
    <row r="20" spans="1:49" x14ac:dyDescent="0.3">
      <c r="A20" s="146" t="s">
        <v>10</v>
      </c>
      <c r="B20" s="146" t="s">
        <v>14</v>
      </c>
      <c r="C20" s="146" t="s">
        <v>24</v>
      </c>
      <c r="D20" s="198" t="s">
        <v>174</v>
      </c>
      <c r="E20" s="199">
        <v>21</v>
      </c>
      <c r="F20" s="140" t="str">
        <f t="shared" si="18"/>
        <v>H-S-T-T</v>
      </c>
      <c r="G20" s="141" t="str">
        <f t="shared" si="0"/>
        <v>Blinde vlek</v>
      </c>
      <c r="H20" s="141" t="str">
        <f t="shared" si="1"/>
        <v>Blinde vlek</v>
      </c>
      <c r="I20" s="142">
        <f>SUM(J20:J23)</f>
        <v>0</v>
      </c>
      <c r="J20" s="200">
        <v>0</v>
      </c>
      <c r="K20" s="200">
        <v>0</v>
      </c>
      <c r="L20" s="200">
        <v>0</v>
      </c>
      <c r="M20" s="126">
        <f t="shared" si="2"/>
        <v>0</v>
      </c>
      <c r="N20" s="142">
        <f>SUM(O20:O23)</f>
        <v>0</v>
      </c>
      <c r="O20" s="126">
        <f t="shared" si="19"/>
        <v>0</v>
      </c>
      <c r="P20" s="143" t="str">
        <f>IF(SUM(L20:L23)&gt;0,SUM(O20:O23)/SUM(L20:L23), "Blinde vlek")</f>
        <v>Blinde vlek</v>
      </c>
      <c r="Q20" s="144" t="str">
        <f t="shared" si="3"/>
        <v>Blinde vlek</v>
      </c>
      <c r="R20" s="126">
        <v>776</v>
      </c>
      <c r="S20" s="126">
        <v>0</v>
      </c>
      <c r="T20" s="126">
        <v>26150.799999999999</v>
      </c>
      <c r="U20" s="126">
        <v>245.54542640022518</v>
      </c>
      <c r="V20" s="144" t="str">
        <f t="shared" si="26"/>
        <v>Blinde vlek</v>
      </c>
      <c r="W20" s="144">
        <f t="shared" si="27"/>
        <v>9.3895952093329908E-3</v>
      </c>
      <c r="X20" s="144" t="str">
        <f t="shared" si="28"/>
        <v>Blinde vlek</v>
      </c>
      <c r="Y20" s="142">
        <f>SUM(Z20:Z23)</f>
        <v>0</v>
      </c>
      <c r="Z20" s="139"/>
      <c r="AA20" s="139"/>
      <c r="AB20" s="139"/>
      <c r="AC20" s="139">
        <v>2</v>
      </c>
      <c r="AD20" s="126">
        <f t="shared" si="23"/>
        <v>-2</v>
      </c>
      <c r="AE20" s="144" t="str">
        <f t="shared" si="4"/>
        <v>Blinde vlek</v>
      </c>
      <c r="AF20" s="126" t="str">
        <f t="shared" si="5"/>
        <v>Blinde vlek</v>
      </c>
      <c r="AG20" s="142">
        <f>SUM(AD20:AD23)</f>
        <v>-6</v>
      </c>
      <c r="AH20" s="126" t="str">
        <f t="shared" si="6"/>
        <v>Blinde vlek</v>
      </c>
      <c r="AI20" s="104" t="s">
        <v>24</v>
      </c>
      <c r="AJ20" s="101" t="str">
        <f t="shared" si="7"/>
        <v>Hasselt</v>
      </c>
      <c r="AK20" s="102">
        <v>1</v>
      </c>
      <c r="AL20" s="99">
        <f t="shared" si="8"/>
        <v>2</v>
      </c>
      <c r="AM20" s="99">
        <f t="shared" si="9"/>
        <v>2</v>
      </c>
      <c r="AN20" s="99">
        <f t="shared" si="10"/>
        <v>2</v>
      </c>
      <c r="AO20" s="99">
        <f t="shared" si="11"/>
        <v>2</v>
      </c>
      <c r="AP20" s="252">
        <f>N20+AG20</f>
        <v>-6</v>
      </c>
      <c r="AQ20" s="252">
        <f>SUM(AK20:AK23)+AP20</f>
        <v>-2</v>
      </c>
      <c r="AR20" s="252">
        <f>SUM(AA20:AA23,AC20:AC23)</f>
        <v>6</v>
      </c>
      <c r="AS20" s="247">
        <f>IF(AR20&gt;0,AP20/AR20,"Geen noden")</f>
        <v>-1</v>
      </c>
      <c r="AT20" s="255">
        <f>IF(P20= "Blinde vlek",IF(SUM(AK20:AK23)&lt;-AG20,SUM(AK20:AK23),-AG20),IF(N20&gt;0,0,IF(N20&lt;-SUM(AK20:AK23),SUM(AK20:AK23),-N20)))</f>
        <v>4</v>
      </c>
      <c r="AU20" s="238">
        <f>AT20*$AZ$10*(AM20+AO20)</f>
        <v>32</v>
      </c>
      <c r="AV20" s="241">
        <f>IF(AT20&gt;0,AU20/SUM(AK20:AK23),0)</f>
        <v>8</v>
      </c>
      <c r="AW20" s="226" t="str">
        <f t="shared" si="31"/>
        <v>A</v>
      </c>
    </row>
    <row r="21" spans="1:49" x14ac:dyDescent="0.3">
      <c r="A21" s="146" t="s">
        <v>10</v>
      </c>
      <c r="B21" s="146" t="s">
        <v>14</v>
      </c>
      <c r="C21" s="146" t="s">
        <v>24</v>
      </c>
      <c r="D21" s="198" t="s">
        <v>175</v>
      </c>
      <c r="E21" s="199">
        <v>24</v>
      </c>
      <c r="F21" s="140" t="str">
        <f t="shared" si="18"/>
        <v>H-S-T-T</v>
      </c>
      <c r="G21" s="141" t="str">
        <f t="shared" si="0"/>
        <v>Blinde vlek</v>
      </c>
      <c r="H21" s="141" t="str">
        <f t="shared" si="1"/>
        <v>Blinde vlek</v>
      </c>
      <c r="I21" s="142">
        <f>SUM(J20:J23)</f>
        <v>0</v>
      </c>
      <c r="J21" s="200">
        <v>0</v>
      </c>
      <c r="K21" s="200">
        <v>0</v>
      </c>
      <c r="L21" s="200">
        <v>0</v>
      </c>
      <c r="M21" s="126">
        <f t="shared" si="2"/>
        <v>0</v>
      </c>
      <c r="N21" s="142">
        <f>SUM(O20:O23)</f>
        <v>0</v>
      </c>
      <c r="O21" s="126">
        <f t="shared" si="19"/>
        <v>0</v>
      </c>
      <c r="P21" s="143" t="str">
        <f>IF(SUM(L20:L23)&gt;0,SUM(O20:O23)/SUM(L20:L23), "Blinde vlek")</f>
        <v>Blinde vlek</v>
      </c>
      <c r="Q21" s="144" t="str">
        <f t="shared" si="3"/>
        <v>Blinde vlek</v>
      </c>
      <c r="R21" s="126">
        <v>110</v>
      </c>
      <c r="S21" s="126">
        <v>0</v>
      </c>
      <c r="T21" s="126">
        <v>26150.799999999999</v>
      </c>
      <c r="U21" s="126">
        <v>245.54542640022518</v>
      </c>
      <c r="V21" s="144" t="str">
        <f t="shared" si="26"/>
        <v>Blinde vlek</v>
      </c>
      <c r="W21" s="144">
        <f t="shared" si="27"/>
        <v>9.3895952093329908E-3</v>
      </c>
      <c r="X21" s="144" t="str">
        <f t="shared" si="28"/>
        <v>Blinde vlek</v>
      </c>
      <c r="Y21" s="142">
        <f>SUM(Z20:Z23)</f>
        <v>0</v>
      </c>
      <c r="Z21" s="139"/>
      <c r="AA21" s="139"/>
      <c r="AB21" s="139"/>
      <c r="AC21" s="139">
        <v>2</v>
      </c>
      <c r="AD21" s="126">
        <f t="shared" si="23"/>
        <v>-2</v>
      </c>
      <c r="AE21" s="144" t="str">
        <f t="shared" si="4"/>
        <v>Blinde vlek</v>
      </c>
      <c r="AF21" s="126" t="str">
        <f t="shared" si="5"/>
        <v>Blinde vlek</v>
      </c>
      <c r="AG21" s="142">
        <f>SUM(AD20:AD23)</f>
        <v>-6</v>
      </c>
      <c r="AH21" s="126" t="str">
        <f t="shared" si="6"/>
        <v>Blinde vlek</v>
      </c>
      <c r="AI21" s="104" t="s">
        <v>24</v>
      </c>
      <c r="AJ21" s="101" t="str">
        <f t="shared" si="7"/>
        <v>Sint-Truiden</v>
      </c>
      <c r="AK21" s="102">
        <v>1</v>
      </c>
      <c r="AL21" s="99">
        <f t="shared" si="8"/>
        <v>2</v>
      </c>
      <c r="AM21" s="99">
        <f t="shared" si="9"/>
        <v>2</v>
      </c>
      <c r="AN21" s="99">
        <f t="shared" si="10"/>
        <v>2</v>
      </c>
      <c r="AO21" s="99">
        <f t="shared" si="11"/>
        <v>2</v>
      </c>
      <c r="AP21" s="253"/>
      <c r="AQ21" s="253"/>
      <c r="AR21" s="253"/>
      <c r="AS21" s="248"/>
      <c r="AT21" s="256"/>
      <c r="AU21" s="239"/>
      <c r="AV21" s="242"/>
      <c r="AW21" s="227"/>
    </row>
    <row r="22" spans="1:49" x14ac:dyDescent="0.3">
      <c r="A22" s="146" t="s">
        <v>10</v>
      </c>
      <c r="B22" s="146" t="s">
        <v>14</v>
      </c>
      <c r="C22" s="146" t="s">
        <v>24</v>
      </c>
      <c r="D22" s="198" t="s">
        <v>176</v>
      </c>
      <c r="E22" s="199">
        <v>17</v>
      </c>
      <c r="F22" s="140" t="str">
        <f t="shared" si="18"/>
        <v>H-S-T-T</v>
      </c>
      <c r="G22" s="141" t="str">
        <f t="shared" si="0"/>
        <v>Blinde vlek</v>
      </c>
      <c r="H22" s="141" t="str">
        <f t="shared" si="1"/>
        <v>Blinde vlek</v>
      </c>
      <c r="I22" s="142">
        <f>SUM(J20:J23)</f>
        <v>0</v>
      </c>
      <c r="J22" s="200">
        <v>0</v>
      </c>
      <c r="K22" s="200">
        <v>0</v>
      </c>
      <c r="L22" s="200">
        <v>0</v>
      </c>
      <c r="M22" s="126">
        <f t="shared" si="2"/>
        <v>0</v>
      </c>
      <c r="N22" s="142">
        <f>SUM(O20:O23)</f>
        <v>0</v>
      </c>
      <c r="O22" s="126">
        <f t="shared" si="19"/>
        <v>0</v>
      </c>
      <c r="P22" s="143" t="str">
        <f>IF(SUM(L20:L23)&gt;0,SUM(O20:O23)/SUM(L20:L23), "Blinde vlek")</f>
        <v>Blinde vlek</v>
      </c>
      <c r="Q22" s="144" t="str">
        <f t="shared" si="3"/>
        <v>Blinde vlek</v>
      </c>
      <c r="R22" s="126">
        <v>229.7</v>
      </c>
      <c r="S22" s="126">
        <v>0</v>
      </c>
      <c r="T22" s="126">
        <v>26150.799999999999</v>
      </c>
      <c r="U22" s="126">
        <v>245.54542640022518</v>
      </c>
      <c r="V22" s="144" t="str">
        <f t="shared" si="26"/>
        <v>Blinde vlek</v>
      </c>
      <c r="W22" s="144">
        <f t="shared" si="27"/>
        <v>9.3895952093329908E-3</v>
      </c>
      <c r="X22" s="144" t="str">
        <f t="shared" si="28"/>
        <v>Blinde vlek</v>
      </c>
      <c r="Y22" s="142">
        <f>SUM(Z20:Z23)</f>
        <v>0</v>
      </c>
      <c r="Z22" s="139"/>
      <c r="AA22" s="139"/>
      <c r="AB22" s="139"/>
      <c r="AC22" s="139">
        <v>2</v>
      </c>
      <c r="AD22" s="126">
        <f t="shared" si="23"/>
        <v>-2</v>
      </c>
      <c r="AE22" s="144" t="str">
        <f t="shared" si="4"/>
        <v>Blinde vlek</v>
      </c>
      <c r="AF22" s="126" t="str">
        <f t="shared" si="5"/>
        <v>Blinde vlek</v>
      </c>
      <c r="AG22" s="142">
        <f>SUM(AD20:AD23)</f>
        <v>-6</v>
      </c>
      <c r="AH22" s="126" t="str">
        <f t="shared" si="6"/>
        <v>Blinde vlek</v>
      </c>
      <c r="AI22" s="104" t="s">
        <v>24</v>
      </c>
      <c r="AJ22" s="101" t="str">
        <f t="shared" si="7"/>
        <v>Tienen</v>
      </c>
      <c r="AK22" s="102">
        <v>1</v>
      </c>
      <c r="AL22" s="99">
        <f t="shared" si="8"/>
        <v>2</v>
      </c>
      <c r="AM22" s="99">
        <f t="shared" si="9"/>
        <v>2</v>
      </c>
      <c r="AN22" s="99">
        <f t="shared" si="10"/>
        <v>2</v>
      </c>
      <c r="AO22" s="99">
        <f t="shared" si="11"/>
        <v>2</v>
      </c>
      <c r="AP22" s="253"/>
      <c r="AQ22" s="253"/>
      <c r="AR22" s="253"/>
      <c r="AS22" s="248"/>
      <c r="AT22" s="256"/>
      <c r="AU22" s="239"/>
      <c r="AV22" s="242"/>
      <c r="AW22" s="227"/>
    </row>
    <row r="23" spans="1:49" x14ac:dyDescent="0.3">
      <c r="A23" s="146" t="s">
        <v>10</v>
      </c>
      <c r="B23" s="146" t="s">
        <v>14</v>
      </c>
      <c r="C23" s="146" t="s">
        <v>24</v>
      </c>
      <c r="D23" s="198" t="s">
        <v>177</v>
      </c>
      <c r="E23" s="199">
        <v>25</v>
      </c>
      <c r="F23" s="140" t="str">
        <f t="shared" si="18"/>
        <v>H-S-T-T</v>
      </c>
      <c r="G23" s="141" t="str">
        <f t="shared" si="0"/>
        <v>Blinde vlek</v>
      </c>
      <c r="H23" s="141" t="str">
        <f t="shared" si="1"/>
        <v>Blinde vlek</v>
      </c>
      <c r="I23" s="142">
        <f>SUM(J20:J23)</f>
        <v>0</v>
      </c>
      <c r="J23" s="200">
        <v>0</v>
      </c>
      <c r="K23" s="200">
        <v>0</v>
      </c>
      <c r="L23" s="200">
        <v>0</v>
      </c>
      <c r="M23" s="126">
        <f t="shared" si="2"/>
        <v>0</v>
      </c>
      <c r="N23" s="142">
        <f>SUM(O20:O23)</f>
        <v>0</v>
      </c>
      <c r="O23" s="126">
        <f t="shared" si="19"/>
        <v>0</v>
      </c>
      <c r="P23" s="143" t="str">
        <f>IF(SUM(L20:L23)&gt;0,SUM(O20:O23)/SUM(L20:L23), "Blinde vlek")</f>
        <v>Blinde vlek</v>
      </c>
      <c r="Q23" s="144" t="str">
        <f t="shared" si="3"/>
        <v>Blinde vlek</v>
      </c>
      <c r="R23" s="126">
        <v>757.2</v>
      </c>
      <c r="S23" s="126">
        <v>0</v>
      </c>
      <c r="T23" s="126">
        <v>26150.799999999999</v>
      </c>
      <c r="U23" s="126">
        <v>245.54542640022518</v>
      </c>
      <c r="V23" s="144" t="str">
        <f t="shared" si="26"/>
        <v>Blinde vlek</v>
      </c>
      <c r="W23" s="144">
        <f t="shared" si="27"/>
        <v>9.3895952093329908E-3</v>
      </c>
      <c r="X23" s="144" t="str">
        <f t="shared" si="28"/>
        <v>Blinde vlek</v>
      </c>
      <c r="Y23" s="142">
        <f>SUM(Z20:Z23)</f>
        <v>0</v>
      </c>
      <c r="Z23" s="139"/>
      <c r="AA23" s="139"/>
      <c r="AB23" s="139"/>
      <c r="AC23" s="139"/>
      <c r="AD23" s="126">
        <f t="shared" si="23"/>
        <v>0</v>
      </c>
      <c r="AE23" s="144" t="str">
        <f t="shared" si="4"/>
        <v>Blinde vlek</v>
      </c>
      <c r="AF23" s="126" t="str">
        <f t="shared" si="5"/>
        <v>Blinde vlek</v>
      </c>
      <c r="AG23" s="142">
        <f>SUM(AD20:AD23)</f>
        <v>-6</v>
      </c>
      <c r="AH23" s="126" t="str">
        <f t="shared" si="6"/>
        <v>Blinde vlek</v>
      </c>
      <c r="AI23" s="104" t="s">
        <v>24</v>
      </c>
      <c r="AJ23" s="101" t="str">
        <f t="shared" si="7"/>
        <v>Tongeren</v>
      </c>
      <c r="AK23" s="102">
        <v>1</v>
      </c>
      <c r="AL23" s="99">
        <f t="shared" si="8"/>
        <v>2</v>
      </c>
      <c r="AM23" s="99">
        <f t="shared" si="9"/>
        <v>2</v>
      </c>
      <c r="AN23" s="99">
        <f t="shared" si="10"/>
        <v>2</v>
      </c>
      <c r="AO23" s="99">
        <f t="shared" si="11"/>
        <v>2</v>
      </c>
      <c r="AP23" s="254"/>
      <c r="AQ23" s="254"/>
      <c r="AR23" s="254"/>
      <c r="AS23" s="249"/>
      <c r="AT23" s="257"/>
      <c r="AU23" s="239"/>
      <c r="AV23" s="242"/>
      <c r="AW23" s="228"/>
    </row>
    <row r="24" spans="1:49" x14ac:dyDescent="0.3">
      <c r="A24" s="147" t="s">
        <v>10</v>
      </c>
      <c r="B24" s="147" t="s">
        <v>15</v>
      </c>
      <c r="C24" s="147" t="s">
        <v>25</v>
      </c>
      <c r="D24" s="198" t="s">
        <v>174</v>
      </c>
      <c r="E24" s="199">
        <v>21</v>
      </c>
      <c r="F24" s="140" t="str">
        <f t="shared" si="18"/>
        <v>H-S-T-T</v>
      </c>
      <c r="G24" s="141" t="str">
        <f t="shared" si="0"/>
        <v>B</v>
      </c>
      <c r="H24" s="141" t="str">
        <f t="shared" si="1"/>
        <v>B</v>
      </c>
      <c r="I24" s="142">
        <f>SUM(J24:J27)</f>
        <v>33.52536997885835</v>
      </c>
      <c r="J24" s="200">
        <v>33.52536997885835</v>
      </c>
      <c r="K24" s="200">
        <v>43.302325581395351</v>
      </c>
      <c r="L24" s="200">
        <v>36.806976744186045</v>
      </c>
      <c r="M24" s="126">
        <f>K24-J24</f>
        <v>9.7769556025370008</v>
      </c>
      <c r="N24" s="142">
        <f>SUM(O24:O27)</f>
        <v>3.2816067653276946</v>
      </c>
      <c r="O24" s="126">
        <f t="shared" si="19"/>
        <v>3.2816067653276946</v>
      </c>
      <c r="P24" s="143">
        <f>IF(SUM(L24:L27)&gt;0,SUM(O24:O27)/SUM(L24:L27), "Blinde vlek")</f>
        <v>8.9157193978069676E-2</v>
      </c>
      <c r="Q24" s="144">
        <f t="shared" si="3"/>
        <v>8.9157193978069676E-2</v>
      </c>
      <c r="R24" s="126">
        <v>776</v>
      </c>
      <c r="S24" s="126">
        <v>43.302325581395351</v>
      </c>
      <c r="T24" s="126">
        <v>26150.799999999999</v>
      </c>
      <c r="U24" s="126">
        <v>114.76542290035395</v>
      </c>
      <c r="V24" s="144">
        <f t="shared" si="26"/>
        <v>5.5801965955406381E-2</v>
      </c>
      <c r="W24" s="144">
        <f t="shared" si="27"/>
        <v>4.3886008420527846E-3</v>
      </c>
      <c r="X24" s="144" t="str">
        <f t="shared" si="28"/>
        <v>C</v>
      </c>
      <c r="Y24" s="142">
        <f>SUM(Z24:Z27)</f>
        <v>26</v>
      </c>
      <c r="Z24" s="139">
        <v>26</v>
      </c>
      <c r="AA24" s="139">
        <v>4</v>
      </c>
      <c r="AB24" s="139">
        <v>22</v>
      </c>
      <c r="AC24" s="139"/>
      <c r="AD24" s="126">
        <f t="shared" si="23"/>
        <v>22</v>
      </c>
      <c r="AE24" s="144">
        <f t="shared" si="4"/>
        <v>0.84615384615384615</v>
      </c>
      <c r="AF24" s="126" t="str">
        <f t="shared" si="5"/>
        <v>C</v>
      </c>
      <c r="AG24" s="142">
        <f>SUM(AD24:AD27)</f>
        <v>15</v>
      </c>
      <c r="AH24" s="126" t="str">
        <f t="shared" si="6"/>
        <v>C</v>
      </c>
      <c r="AI24" s="105" t="s">
        <v>25</v>
      </c>
      <c r="AJ24" s="101" t="str">
        <f t="shared" si="7"/>
        <v>Hasselt</v>
      </c>
      <c r="AK24" s="102">
        <v>1</v>
      </c>
      <c r="AL24" s="99">
        <f t="shared" si="8"/>
        <v>1</v>
      </c>
      <c r="AM24" s="99">
        <f t="shared" si="9"/>
        <v>1</v>
      </c>
      <c r="AN24" s="99">
        <f t="shared" si="10"/>
        <v>0</v>
      </c>
      <c r="AO24" s="99">
        <f t="shared" si="11"/>
        <v>0</v>
      </c>
      <c r="AP24" s="264">
        <f>N24+AG24</f>
        <v>18.281606765327695</v>
      </c>
      <c r="AQ24" s="264">
        <f>SUM(AK24:AK27)+AP24</f>
        <v>22.281606765327695</v>
      </c>
      <c r="AR24" s="264">
        <f>SUM(AA24:AA27,AC24:AC27)</f>
        <v>11</v>
      </c>
      <c r="AS24" s="267">
        <f>IF(AR24&gt;0,AP24/AR24,"Geen noden")</f>
        <v>1.6619642513934267</v>
      </c>
      <c r="AT24" s="270">
        <f>IF(P24= "Blinde vlek",IF(SUM(AK24:AK27)&lt;-AG24,SUM(AK24:AK27),-AG24),IF(N24&gt;0,0,IF(N24&lt;-SUM(AK24:AK27),SUM(AK24:AK27),-N24)))</f>
        <v>0</v>
      </c>
      <c r="AU24" s="238">
        <f>AT24*$AZ$10*(AM24+AO24)</f>
        <v>0</v>
      </c>
      <c r="AV24" s="241">
        <f>IF(AT24&gt;0,AU24/SUM(AK24:AK27),0)</f>
        <v>0</v>
      </c>
      <c r="AW24" s="226" t="str">
        <f>IF(AV24&gt;=$AZ$5,$AZ$4,IF(AV24&gt;=$BA$5,$BA$4,IF(AV24&gt;=$BB$5,$BB$4,$BC$4)))</f>
        <v>D</v>
      </c>
    </row>
    <row r="25" spans="1:49" x14ac:dyDescent="0.3">
      <c r="A25" s="147" t="s">
        <v>10</v>
      </c>
      <c r="B25" s="147" t="s">
        <v>15</v>
      </c>
      <c r="C25" s="147" t="s">
        <v>25</v>
      </c>
      <c r="D25" s="198" t="s">
        <v>175</v>
      </c>
      <c r="E25" s="199">
        <v>24</v>
      </c>
      <c r="F25" s="140" t="str">
        <f t="shared" si="18"/>
        <v>H-S-T-T</v>
      </c>
      <c r="G25" s="141" t="str">
        <f t="shared" si="0"/>
        <v>B</v>
      </c>
      <c r="H25" s="141" t="str">
        <f t="shared" si="1"/>
        <v>Blinde vlek</v>
      </c>
      <c r="I25" s="142">
        <f>SUM(J24:J27)</f>
        <v>33.52536997885835</v>
      </c>
      <c r="J25" s="200">
        <v>0</v>
      </c>
      <c r="K25" s="200">
        <v>0</v>
      </c>
      <c r="L25" s="200">
        <v>0</v>
      </c>
      <c r="M25" s="126">
        <f t="shared" ref="M25:M75" si="32">K25-J25</f>
        <v>0</v>
      </c>
      <c r="N25" s="142">
        <f>SUM(O24:O27)</f>
        <v>3.2816067653276946</v>
      </c>
      <c r="O25" s="126">
        <f t="shared" si="19"/>
        <v>0</v>
      </c>
      <c r="P25" s="143">
        <f>IF(SUM(L24:L27)&gt;0,SUM(O24:O27)/SUM(L24:L27), "Blinde vlek")</f>
        <v>8.9157193978069676E-2</v>
      </c>
      <c r="Q25" s="144" t="str">
        <f t="shared" ref="Q25:Q29" si="33">IF(L25&gt;0,(L25-J25)/L25,"Blinde vlek")</f>
        <v>Blinde vlek</v>
      </c>
      <c r="R25" s="126">
        <v>110</v>
      </c>
      <c r="S25" s="126">
        <v>0</v>
      </c>
      <c r="T25" s="126">
        <v>26150.799999999999</v>
      </c>
      <c r="U25" s="126">
        <v>114.76542290035395</v>
      </c>
      <c r="V25" s="144" t="str">
        <f t="shared" si="26"/>
        <v>Blinde vlek</v>
      </c>
      <c r="W25" s="144">
        <f t="shared" si="27"/>
        <v>4.3886008420527846E-3</v>
      </c>
      <c r="X25" s="144" t="str">
        <f t="shared" si="28"/>
        <v>Blinde vlek</v>
      </c>
      <c r="Y25" s="142">
        <f>SUM(Z24:Z27)</f>
        <v>26</v>
      </c>
      <c r="Z25" s="139"/>
      <c r="AA25" s="139"/>
      <c r="AB25" s="139"/>
      <c r="AC25" s="139">
        <v>2</v>
      </c>
      <c r="AD25" s="126">
        <f t="shared" si="23"/>
        <v>-2</v>
      </c>
      <c r="AE25" s="144" t="str">
        <f t="shared" si="4"/>
        <v>Blinde vlek</v>
      </c>
      <c r="AF25" s="126" t="str">
        <f t="shared" si="5"/>
        <v>Blinde vlek</v>
      </c>
      <c r="AG25" s="142">
        <f>SUM(AD24:AD27)</f>
        <v>15</v>
      </c>
      <c r="AH25" s="126" t="str">
        <f t="shared" si="6"/>
        <v>C</v>
      </c>
      <c r="AI25" s="105" t="s">
        <v>25</v>
      </c>
      <c r="AJ25" s="101" t="str">
        <f t="shared" si="7"/>
        <v>Sint-Truiden</v>
      </c>
      <c r="AK25" s="102">
        <v>1</v>
      </c>
      <c r="AL25" s="99">
        <f t="shared" si="8"/>
        <v>2</v>
      </c>
      <c r="AM25" s="99">
        <f t="shared" si="9"/>
        <v>1</v>
      </c>
      <c r="AN25" s="99">
        <f t="shared" ref="AN25:AN75" si="34">IF(AF25= "A",2,IF(AF25 = "Blinde vlek",2,IF(AF25 = "B",1,0)))</f>
        <v>2</v>
      </c>
      <c r="AO25" s="99">
        <f t="shared" ref="AO25:AO75" si="35">IF(AH25= "A",2,IF(AH25 = "Blinde vlek",2,IF(AH25 = "B",1,0)))</f>
        <v>0</v>
      </c>
      <c r="AP25" s="265"/>
      <c r="AQ25" s="265"/>
      <c r="AR25" s="265"/>
      <c r="AS25" s="268"/>
      <c r="AT25" s="271"/>
      <c r="AU25" s="239"/>
      <c r="AV25" s="242"/>
      <c r="AW25" s="227"/>
    </row>
    <row r="26" spans="1:49" x14ac:dyDescent="0.3">
      <c r="A26" s="147" t="s">
        <v>10</v>
      </c>
      <c r="B26" s="147" t="s">
        <v>15</v>
      </c>
      <c r="C26" s="147" t="s">
        <v>25</v>
      </c>
      <c r="D26" s="198" t="s">
        <v>176</v>
      </c>
      <c r="E26" s="199">
        <v>17</v>
      </c>
      <c r="F26" s="140" t="str">
        <f t="shared" si="18"/>
        <v>H-S-T-T</v>
      </c>
      <c r="G26" s="141" t="str">
        <f t="shared" si="0"/>
        <v>B</v>
      </c>
      <c r="H26" s="141" t="str">
        <f t="shared" si="1"/>
        <v>Blinde vlek</v>
      </c>
      <c r="I26" s="142">
        <f>SUM(J24:J27)</f>
        <v>33.52536997885835</v>
      </c>
      <c r="J26" s="200">
        <v>0</v>
      </c>
      <c r="K26" s="200">
        <v>0</v>
      </c>
      <c r="L26" s="200">
        <v>0</v>
      </c>
      <c r="M26" s="126">
        <f t="shared" si="32"/>
        <v>0</v>
      </c>
      <c r="N26" s="142">
        <f>SUM(O24:O27)</f>
        <v>3.2816067653276946</v>
      </c>
      <c r="O26" s="126">
        <f t="shared" si="19"/>
        <v>0</v>
      </c>
      <c r="P26" s="143">
        <f>IF(SUM(L24:L27)&gt;0,SUM(O24:O27)/SUM(L24:L27), "Blinde vlek")</f>
        <v>8.9157193978069676E-2</v>
      </c>
      <c r="Q26" s="144" t="str">
        <f t="shared" si="33"/>
        <v>Blinde vlek</v>
      </c>
      <c r="R26" s="126">
        <v>229.7</v>
      </c>
      <c r="S26" s="126">
        <v>0</v>
      </c>
      <c r="T26" s="126">
        <v>26150.799999999999</v>
      </c>
      <c r="U26" s="126">
        <v>114.76542290035395</v>
      </c>
      <c r="V26" s="144" t="str">
        <f t="shared" si="26"/>
        <v>Blinde vlek</v>
      </c>
      <c r="W26" s="144">
        <f t="shared" si="27"/>
        <v>4.3886008420527846E-3</v>
      </c>
      <c r="X26" s="144" t="str">
        <f t="shared" si="28"/>
        <v>Blinde vlek</v>
      </c>
      <c r="Y26" s="142">
        <f>SUM(Z24:Z27)</f>
        <v>26</v>
      </c>
      <c r="Z26" s="139"/>
      <c r="AA26" s="139"/>
      <c r="AB26" s="139"/>
      <c r="AC26" s="139">
        <v>1</v>
      </c>
      <c r="AD26" s="126">
        <f t="shared" si="23"/>
        <v>-1</v>
      </c>
      <c r="AE26" s="144" t="str">
        <f t="shared" si="4"/>
        <v>Blinde vlek</v>
      </c>
      <c r="AF26" s="126" t="str">
        <f t="shared" si="5"/>
        <v>Blinde vlek</v>
      </c>
      <c r="AG26" s="142">
        <f>SUM(AD24:AD27)</f>
        <v>15</v>
      </c>
      <c r="AH26" s="126" t="str">
        <f t="shared" si="6"/>
        <v>C</v>
      </c>
      <c r="AI26" s="105" t="s">
        <v>25</v>
      </c>
      <c r="AJ26" s="101" t="str">
        <f t="shared" si="7"/>
        <v>Tienen</v>
      </c>
      <c r="AK26" s="102">
        <v>1</v>
      </c>
      <c r="AL26" s="99">
        <f t="shared" si="8"/>
        <v>2</v>
      </c>
      <c r="AM26" s="99">
        <f t="shared" si="9"/>
        <v>1</v>
      </c>
      <c r="AN26" s="99">
        <f t="shared" si="34"/>
        <v>2</v>
      </c>
      <c r="AO26" s="99">
        <f t="shared" si="35"/>
        <v>0</v>
      </c>
      <c r="AP26" s="265"/>
      <c r="AQ26" s="265"/>
      <c r="AR26" s="265"/>
      <c r="AS26" s="268"/>
      <c r="AT26" s="271"/>
      <c r="AU26" s="239"/>
      <c r="AV26" s="242"/>
      <c r="AW26" s="227"/>
    </row>
    <row r="27" spans="1:49" x14ac:dyDescent="0.3">
      <c r="A27" s="147" t="s">
        <v>10</v>
      </c>
      <c r="B27" s="147" t="s">
        <v>15</v>
      </c>
      <c r="C27" s="147" t="s">
        <v>25</v>
      </c>
      <c r="D27" s="198" t="s">
        <v>177</v>
      </c>
      <c r="E27" s="199">
        <v>25</v>
      </c>
      <c r="F27" s="140" t="str">
        <f t="shared" si="18"/>
        <v>H-S-T-T</v>
      </c>
      <c r="G27" s="141" t="str">
        <f t="shared" si="0"/>
        <v>B</v>
      </c>
      <c r="H27" s="141" t="str">
        <f t="shared" si="1"/>
        <v>Blinde vlek</v>
      </c>
      <c r="I27" s="142">
        <f>SUM(J24:J27)</f>
        <v>33.52536997885835</v>
      </c>
      <c r="J27" s="200">
        <v>0</v>
      </c>
      <c r="K27" s="200">
        <v>0</v>
      </c>
      <c r="L27" s="200">
        <v>0</v>
      </c>
      <c r="M27" s="126">
        <f t="shared" si="32"/>
        <v>0</v>
      </c>
      <c r="N27" s="142">
        <f>SUM(O24:O27)</f>
        <v>3.2816067653276946</v>
      </c>
      <c r="O27" s="126">
        <f t="shared" si="19"/>
        <v>0</v>
      </c>
      <c r="P27" s="143">
        <f>IF(SUM(L24:L27)&gt;0,SUM(O24:O27)/SUM(L24:L27), "Blinde vlek")</f>
        <v>8.9157193978069676E-2</v>
      </c>
      <c r="Q27" s="144" t="str">
        <f t="shared" si="33"/>
        <v>Blinde vlek</v>
      </c>
      <c r="R27" s="126">
        <v>757.2</v>
      </c>
      <c r="S27" s="126">
        <v>0</v>
      </c>
      <c r="T27" s="126">
        <v>26150.799999999999</v>
      </c>
      <c r="U27" s="126">
        <v>114.76542290035395</v>
      </c>
      <c r="V27" s="144" t="str">
        <f t="shared" si="26"/>
        <v>Blinde vlek</v>
      </c>
      <c r="W27" s="144">
        <f t="shared" si="27"/>
        <v>4.3886008420527846E-3</v>
      </c>
      <c r="X27" s="144" t="str">
        <f t="shared" si="28"/>
        <v>Blinde vlek</v>
      </c>
      <c r="Y27" s="142">
        <f>SUM(Z24:Z27)</f>
        <v>26</v>
      </c>
      <c r="Z27" s="139"/>
      <c r="AA27" s="139"/>
      <c r="AB27" s="139"/>
      <c r="AC27" s="139">
        <v>4</v>
      </c>
      <c r="AD27" s="126">
        <f t="shared" si="23"/>
        <v>-4</v>
      </c>
      <c r="AE27" s="144" t="str">
        <f t="shared" si="4"/>
        <v>Blinde vlek</v>
      </c>
      <c r="AF27" s="126" t="str">
        <f t="shared" si="5"/>
        <v>Blinde vlek</v>
      </c>
      <c r="AG27" s="142">
        <f>SUM(AD24:AD27)</f>
        <v>15</v>
      </c>
      <c r="AH27" s="126" t="str">
        <f t="shared" si="6"/>
        <v>C</v>
      </c>
      <c r="AI27" s="105" t="s">
        <v>25</v>
      </c>
      <c r="AJ27" s="101" t="str">
        <f t="shared" si="7"/>
        <v>Tongeren</v>
      </c>
      <c r="AK27" s="102">
        <v>1</v>
      </c>
      <c r="AL27" s="99">
        <f t="shared" si="8"/>
        <v>2</v>
      </c>
      <c r="AM27" s="99">
        <f t="shared" si="9"/>
        <v>1</v>
      </c>
      <c r="AN27" s="99">
        <f t="shared" si="34"/>
        <v>2</v>
      </c>
      <c r="AO27" s="99">
        <f t="shared" si="35"/>
        <v>0</v>
      </c>
      <c r="AP27" s="266"/>
      <c r="AQ27" s="266"/>
      <c r="AR27" s="266"/>
      <c r="AS27" s="269"/>
      <c r="AT27" s="272"/>
      <c r="AU27" s="239"/>
      <c r="AV27" s="242"/>
      <c r="AW27" s="228"/>
    </row>
    <row r="28" spans="1:49" x14ac:dyDescent="0.3">
      <c r="A28" s="145" t="s">
        <v>10</v>
      </c>
      <c r="B28" s="145" t="s">
        <v>16</v>
      </c>
      <c r="C28" s="145" t="s">
        <v>26</v>
      </c>
      <c r="D28" s="198" t="s">
        <v>174</v>
      </c>
      <c r="E28" s="199">
        <v>21</v>
      </c>
      <c r="F28" s="140" t="str">
        <f t="shared" si="18"/>
        <v>H-S-T-T</v>
      </c>
      <c r="G28" s="141" t="str">
        <f t="shared" si="0"/>
        <v>A</v>
      </c>
      <c r="H28" s="141" t="str">
        <f t="shared" si="1"/>
        <v>A</v>
      </c>
      <c r="I28" s="142">
        <f>SUM(J28:J31)</f>
        <v>201.01214987664244</v>
      </c>
      <c r="J28" s="200">
        <v>169.73837209302326</v>
      </c>
      <c r="K28" s="200">
        <v>102.06976744186046</v>
      </c>
      <c r="L28" s="200">
        <v>86.759302325581388</v>
      </c>
      <c r="M28" s="126">
        <f t="shared" si="32"/>
        <v>-67.668604651162795</v>
      </c>
      <c r="N28" s="142">
        <f>SUM(O28:O31)</f>
        <v>-95.364699984342025</v>
      </c>
      <c r="O28" s="126">
        <f t="shared" si="19"/>
        <v>-82.979069767441871</v>
      </c>
      <c r="P28" s="143">
        <f>IF(SUM(L28:L31)&gt;0,SUM(O28:O31)/SUM(L28:L31), "Blinde vlek")</f>
        <v>-0.90266920859480426</v>
      </c>
      <c r="Q28" s="144">
        <f t="shared" si="33"/>
        <v>-0.95642850441612071</v>
      </c>
      <c r="R28" s="126">
        <v>776</v>
      </c>
      <c r="S28" s="126">
        <v>102.06976744186046</v>
      </c>
      <c r="T28" s="126">
        <v>26150.799999999999</v>
      </c>
      <c r="U28" s="126">
        <v>905.18154152830709</v>
      </c>
      <c r="V28" s="144">
        <f t="shared" si="26"/>
        <v>0.13153320546631503</v>
      </c>
      <c r="W28" s="144">
        <f t="shared" si="27"/>
        <v>3.4613913973121552E-2</v>
      </c>
      <c r="X28" s="144" t="str">
        <f t="shared" si="28"/>
        <v>C</v>
      </c>
      <c r="Y28" s="142">
        <f>SUM(Z28:Z31)</f>
        <v>180</v>
      </c>
      <c r="Z28" s="139">
        <v>152</v>
      </c>
      <c r="AA28" s="139">
        <v>46</v>
      </c>
      <c r="AB28" s="139">
        <v>106</v>
      </c>
      <c r="AC28" s="139">
        <v>14</v>
      </c>
      <c r="AD28" s="126">
        <f t="shared" si="23"/>
        <v>92</v>
      </c>
      <c r="AE28" s="144">
        <f t="shared" si="4"/>
        <v>0.60526315789473684</v>
      </c>
      <c r="AF28" s="126" t="str">
        <f t="shared" si="5"/>
        <v>C</v>
      </c>
      <c r="AG28" s="142">
        <f>SUM(AD28:AD31)</f>
        <v>43</v>
      </c>
      <c r="AH28" s="126" t="str">
        <f t="shared" si="6"/>
        <v>C</v>
      </c>
      <c r="AI28" s="103" t="s">
        <v>26</v>
      </c>
      <c r="AJ28" s="101" t="str">
        <f t="shared" si="7"/>
        <v>Hasselt</v>
      </c>
      <c r="AK28" s="102">
        <v>1</v>
      </c>
      <c r="AL28" s="99">
        <f t="shared" si="8"/>
        <v>2</v>
      </c>
      <c r="AM28" s="99">
        <f t="shared" si="9"/>
        <v>2</v>
      </c>
      <c r="AN28" s="99">
        <f t="shared" si="34"/>
        <v>0</v>
      </c>
      <c r="AO28" s="99">
        <f t="shared" si="35"/>
        <v>0</v>
      </c>
      <c r="AP28" s="91">
        <f t="shared" ref="AP28:AP35" si="36">O28+AD28</f>
        <v>9.0209302325581291</v>
      </c>
      <c r="AQ28" s="91">
        <f t="shared" ref="AQ28:AQ35" si="37">O28+AD28+AK28</f>
        <v>10.020930232558129</v>
      </c>
      <c r="AR28" s="91">
        <f t="shared" ref="AR28:AR78" si="38">AA28+AC28</f>
        <v>60</v>
      </c>
      <c r="AS28" s="100">
        <f t="shared" ref="AS28:AS78" si="39">IF(AR28&gt;0,AP28/AR28,"Geen noden")</f>
        <v>0.15034883720930214</v>
      </c>
      <c r="AT28" s="165">
        <f t="shared" ref="AT28:AT75" si="40">IF(AP28&gt;0,0,IF(AP28&lt;-AK28,AK28,-AP28))</f>
        <v>0</v>
      </c>
      <c r="AU28" s="166">
        <f t="shared" ref="AU28:AU35" si="41">AT28*SUM(AL28:AO28)</f>
        <v>0</v>
      </c>
      <c r="AV28" s="167">
        <f t="shared" ref="AV28:AV78" si="42">IF(AT28&gt;0,AU28/AK28,0)</f>
        <v>0</v>
      </c>
      <c r="AW28" s="168" t="str">
        <f t="shared" ref="AW28:AW36" si="43">IF(AV28&gt;=$AZ$5,$AZ$4,IF(AV28&gt;=$BA$5,$BA$4,IF(AV28&gt;=$BB$5,$BB$4,$BC$4)))</f>
        <v>D</v>
      </c>
    </row>
    <row r="29" spans="1:49" x14ac:dyDescent="0.3">
      <c r="A29" s="145" t="s">
        <v>10</v>
      </c>
      <c r="B29" s="145" t="s">
        <v>16</v>
      </c>
      <c r="C29" s="145" t="s">
        <v>26</v>
      </c>
      <c r="D29" s="198" t="s">
        <v>175</v>
      </c>
      <c r="E29" s="199">
        <v>24</v>
      </c>
      <c r="F29" s="140" t="str">
        <f t="shared" si="18"/>
        <v>H-S-T-T</v>
      </c>
      <c r="G29" s="141" t="str">
        <f t="shared" si="0"/>
        <v>A</v>
      </c>
      <c r="H29" s="141" t="str">
        <f t="shared" si="1"/>
        <v>Blinde vlek</v>
      </c>
      <c r="I29" s="142">
        <f>SUM(J28:J31)</f>
        <v>201.01214987664244</v>
      </c>
      <c r="J29" s="200">
        <v>0</v>
      </c>
      <c r="K29" s="200">
        <v>0</v>
      </c>
      <c r="L29" s="200">
        <v>0</v>
      </c>
      <c r="M29" s="126">
        <f t="shared" si="32"/>
        <v>0</v>
      </c>
      <c r="N29" s="142">
        <f>SUM(O28:O31)</f>
        <v>-95.364699984342025</v>
      </c>
      <c r="O29" s="126">
        <f t="shared" si="19"/>
        <v>0</v>
      </c>
      <c r="P29" s="143">
        <f>IF(SUM(L28:L31)&gt;0,SUM(O28:O31)/SUM(L28:L31), "Blinde vlek")</f>
        <v>-0.90266920859480426</v>
      </c>
      <c r="Q29" s="144" t="str">
        <f t="shared" si="33"/>
        <v>Blinde vlek</v>
      </c>
      <c r="R29" s="126">
        <v>110</v>
      </c>
      <c r="S29" s="126">
        <v>0</v>
      </c>
      <c r="T29" s="126">
        <v>26150.799999999999</v>
      </c>
      <c r="U29" s="126">
        <v>905.18154152830709</v>
      </c>
      <c r="V29" s="144" t="str">
        <f t="shared" si="26"/>
        <v>Blinde vlek</v>
      </c>
      <c r="W29" s="144">
        <f t="shared" si="27"/>
        <v>3.4613913973121552E-2</v>
      </c>
      <c r="X29" s="144" t="str">
        <f t="shared" si="28"/>
        <v>Blinde vlek</v>
      </c>
      <c r="Y29" s="142">
        <f>SUM(Z28:Z31)</f>
        <v>180</v>
      </c>
      <c r="Z29" s="139"/>
      <c r="AA29" s="139"/>
      <c r="AB29" s="139"/>
      <c r="AC29" s="139">
        <v>22</v>
      </c>
      <c r="AD29" s="126">
        <f t="shared" si="23"/>
        <v>-22</v>
      </c>
      <c r="AE29" s="144" t="str">
        <f t="shared" si="4"/>
        <v>Blinde vlek</v>
      </c>
      <c r="AF29" s="126" t="str">
        <f t="shared" si="5"/>
        <v>Blinde vlek</v>
      </c>
      <c r="AG29" s="142">
        <f>SUM(AD28:AD31)</f>
        <v>43</v>
      </c>
      <c r="AH29" s="126" t="str">
        <f t="shared" si="6"/>
        <v>C</v>
      </c>
      <c r="AI29" s="103" t="s">
        <v>26</v>
      </c>
      <c r="AJ29" s="101" t="str">
        <f t="shared" si="7"/>
        <v>Sint-Truiden</v>
      </c>
      <c r="AK29" s="102">
        <v>1</v>
      </c>
      <c r="AL29" s="99">
        <f t="shared" si="8"/>
        <v>2</v>
      </c>
      <c r="AM29" s="99">
        <f t="shared" si="9"/>
        <v>2</v>
      </c>
      <c r="AN29" s="99">
        <f t="shared" si="34"/>
        <v>2</v>
      </c>
      <c r="AO29" s="99">
        <f t="shared" si="35"/>
        <v>0</v>
      </c>
      <c r="AP29" s="91">
        <f t="shared" si="36"/>
        <v>-22</v>
      </c>
      <c r="AQ29" s="91">
        <f t="shared" si="37"/>
        <v>-21</v>
      </c>
      <c r="AR29" s="91">
        <f t="shared" si="38"/>
        <v>22</v>
      </c>
      <c r="AS29" s="100">
        <f t="shared" si="39"/>
        <v>-1</v>
      </c>
      <c r="AT29" s="165">
        <f t="shared" si="40"/>
        <v>1</v>
      </c>
      <c r="AU29" s="166">
        <f t="shared" si="41"/>
        <v>6</v>
      </c>
      <c r="AV29" s="167">
        <f t="shared" si="42"/>
        <v>6</v>
      </c>
      <c r="AW29" s="168" t="str">
        <f t="shared" si="43"/>
        <v>A</v>
      </c>
    </row>
    <row r="30" spans="1:49" x14ac:dyDescent="0.3">
      <c r="A30" s="145" t="s">
        <v>10</v>
      </c>
      <c r="B30" s="145" t="s">
        <v>16</v>
      </c>
      <c r="C30" s="145" t="s">
        <v>26</v>
      </c>
      <c r="D30" s="198" t="s">
        <v>176</v>
      </c>
      <c r="E30" s="199">
        <v>17</v>
      </c>
      <c r="F30" s="140" t="str">
        <f t="shared" si="18"/>
        <v>H-S-T-T</v>
      </c>
      <c r="G30" s="141" t="str">
        <f t="shared" si="0"/>
        <v>A</v>
      </c>
      <c r="H30" s="141" t="str">
        <f t="shared" si="1"/>
        <v>B</v>
      </c>
      <c r="I30" s="142">
        <f>SUM(J28:J31)</f>
        <v>201.01214987664244</v>
      </c>
      <c r="J30" s="200">
        <v>5.5861456483126117</v>
      </c>
      <c r="K30" s="200">
        <v>5.3846153846153859</v>
      </c>
      <c r="L30" s="200">
        <v>4.5769230769230775</v>
      </c>
      <c r="M30" s="126">
        <f t="shared" si="32"/>
        <v>-0.20153026369722582</v>
      </c>
      <c r="N30" s="142">
        <f>SUM(O28:O31)</f>
        <v>-95.364699984342025</v>
      </c>
      <c r="O30" s="126">
        <f t="shared" si="19"/>
        <v>-1.0092225713895342</v>
      </c>
      <c r="P30" s="143">
        <f>IF(SUM(L28:L31)&gt;0,SUM(O28:O31)/SUM(L28:L31), "Blinde vlek")</f>
        <v>-0.90266920859480426</v>
      </c>
      <c r="Q30" s="144">
        <f>IF(L30&gt;0,(L30-J30)/L30,"Blinde vlek")</f>
        <v>-0.22050241055569653</v>
      </c>
      <c r="R30" s="126">
        <v>229.7</v>
      </c>
      <c r="S30" s="126">
        <v>5.3846153846153859</v>
      </c>
      <c r="T30" s="126">
        <v>26150.799999999999</v>
      </c>
      <c r="U30" s="126">
        <v>905.18154152830709</v>
      </c>
      <c r="V30" s="144">
        <f t="shared" si="26"/>
        <v>2.3441947690968159E-2</v>
      </c>
      <c r="W30" s="144">
        <f t="shared" si="27"/>
        <v>3.4613913973121552E-2</v>
      </c>
      <c r="X30" s="144" t="str">
        <f t="shared" si="28"/>
        <v>B</v>
      </c>
      <c r="Y30" s="142">
        <f>SUM(Z28:Z31)</f>
        <v>180</v>
      </c>
      <c r="Z30" s="139">
        <v>5</v>
      </c>
      <c r="AA30" s="139">
        <v>1</v>
      </c>
      <c r="AB30" s="139">
        <v>4</v>
      </c>
      <c r="AC30" s="139">
        <v>15</v>
      </c>
      <c r="AD30" s="126">
        <f t="shared" si="23"/>
        <v>-11</v>
      </c>
      <c r="AE30" s="144">
        <f t="shared" si="4"/>
        <v>-2.2000000000000002</v>
      </c>
      <c r="AF30" s="126" t="str">
        <f t="shared" si="5"/>
        <v>A</v>
      </c>
      <c r="AG30" s="142">
        <f>SUM(AD28:AD31)</f>
        <v>43</v>
      </c>
      <c r="AH30" s="126" t="str">
        <f t="shared" si="6"/>
        <v>C</v>
      </c>
      <c r="AI30" s="103" t="s">
        <v>26</v>
      </c>
      <c r="AJ30" s="101" t="str">
        <f t="shared" si="7"/>
        <v>Tienen</v>
      </c>
      <c r="AK30" s="102">
        <v>1</v>
      </c>
      <c r="AL30" s="99">
        <f t="shared" si="8"/>
        <v>1</v>
      </c>
      <c r="AM30" s="99">
        <f t="shared" si="9"/>
        <v>2</v>
      </c>
      <c r="AN30" s="99">
        <f t="shared" si="34"/>
        <v>2</v>
      </c>
      <c r="AO30" s="99">
        <f t="shared" si="35"/>
        <v>0</v>
      </c>
      <c r="AP30" s="91">
        <f t="shared" si="36"/>
        <v>-12.009222571389534</v>
      </c>
      <c r="AQ30" s="91">
        <f t="shared" si="37"/>
        <v>-11.009222571389534</v>
      </c>
      <c r="AR30" s="91">
        <f t="shared" si="38"/>
        <v>16</v>
      </c>
      <c r="AS30" s="100">
        <f t="shared" si="39"/>
        <v>-0.75057641071184589</v>
      </c>
      <c r="AT30" s="165">
        <f t="shared" si="40"/>
        <v>1</v>
      </c>
      <c r="AU30" s="166">
        <f t="shared" si="41"/>
        <v>5</v>
      </c>
      <c r="AV30" s="167">
        <f t="shared" si="42"/>
        <v>5</v>
      </c>
      <c r="AW30" s="168" t="str">
        <f t="shared" si="43"/>
        <v>B</v>
      </c>
    </row>
    <row r="31" spans="1:49" x14ac:dyDescent="0.3">
      <c r="A31" s="145" t="s">
        <v>10</v>
      </c>
      <c r="B31" s="145" t="s">
        <v>16</v>
      </c>
      <c r="C31" s="145" t="s">
        <v>26</v>
      </c>
      <c r="D31" s="198" t="s">
        <v>177</v>
      </c>
      <c r="E31" s="199">
        <v>25</v>
      </c>
      <c r="F31" s="140" t="str">
        <f t="shared" si="18"/>
        <v>H-S-T-T</v>
      </c>
      <c r="G31" s="141" t="str">
        <f t="shared" si="0"/>
        <v>A</v>
      </c>
      <c r="H31" s="141" t="str">
        <f t="shared" si="1"/>
        <v>A</v>
      </c>
      <c r="I31" s="142">
        <f>SUM(J28:J31)</f>
        <v>201.01214987664244</v>
      </c>
      <c r="J31" s="200">
        <v>25.687632135306551</v>
      </c>
      <c r="K31" s="200">
        <v>16.836734693877553</v>
      </c>
      <c r="L31" s="200">
        <v>14.311224489795919</v>
      </c>
      <c r="M31" s="126">
        <f t="shared" si="32"/>
        <v>-8.850897441428998</v>
      </c>
      <c r="N31" s="142">
        <f>SUM(O28:O31)</f>
        <v>-95.364699984342025</v>
      </c>
      <c r="O31" s="126">
        <f t="shared" si="19"/>
        <v>-11.376407645510632</v>
      </c>
      <c r="P31" s="143">
        <f>IF(SUM(L28:L31)&gt;0,SUM(O28:O31)/SUM(L28:L31), "Blinde vlek")</f>
        <v>-0.90266920859480426</v>
      </c>
      <c r="Q31" s="144">
        <f t="shared" ref="Q31:Q81" si="44">IF(L31&gt;0,(L31-J31)/L31,"Blinde vlek")</f>
        <v>-0.79492901908024383</v>
      </c>
      <c r="R31" s="126">
        <v>757.2</v>
      </c>
      <c r="S31" s="126">
        <v>16.836734693877553</v>
      </c>
      <c r="T31" s="126">
        <v>26150.799999999999</v>
      </c>
      <c r="U31" s="126">
        <v>905.18154152830709</v>
      </c>
      <c r="V31" s="144">
        <f t="shared" si="26"/>
        <v>2.2235518613150491E-2</v>
      </c>
      <c r="W31" s="144">
        <f t="shared" si="27"/>
        <v>3.4613913973121552E-2</v>
      </c>
      <c r="X31" s="144" t="str">
        <f t="shared" si="28"/>
        <v>B</v>
      </c>
      <c r="Y31" s="142">
        <f>SUM(Z28:Z31)</f>
        <v>180</v>
      </c>
      <c r="Z31" s="139">
        <v>23</v>
      </c>
      <c r="AA31" s="139">
        <v>15</v>
      </c>
      <c r="AB31" s="139">
        <v>8</v>
      </c>
      <c r="AC31" s="139">
        <v>24</v>
      </c>
      <c r="AD31" s="126">
        <f t="shared" si="23"/>
        <v>-16</v>
      </c>
      <c r="AE31" s="144">
        <f t="shared" ref="AE31:AE81" si="45">IF(AA31=0,"Blinde vlek",AD31/Z31)</f>
        <v>-0.69565217391304346</v>
      </c>
      <c r="AF31" s="126" t="str">
        <f t="shared" si="5"/>
        <v>A</v>
      </c>
      <c r="AG31" s="142">
        <f>SUM(AD28:AD31)</f>
        <v>43</v>
      </c>
      <c r="AH31" s="126" t="str">
        <f t="shared" si="6"/>
        <v>C</v>
      </c>
      <c r="AI31" s="103" t="s">
        <v>26</v>
      </c>
      <c r="AJ31" s="101" t="str">
        <f t="shared" si="7"/>
        <v>Tongeren</v>
      </c>
      <c r="AK31" s="102">
        <v>1</v>
      </c>
      <c r="AL31" s="99">
        <f t="shared" si="8"/>
        <v>2</v>
      </c>
      <c r="AM31" s="99">
        <f t="shared" si="9"/>
        <v>2</v>
      </c>
      <c r="AN31" s="99">
        <f t="shared" si="34"/>
        <v>2</v>
      </c>
      <c r="AO31" s="99">
        <f t="shared" si="35"/>
        <v>0</v>
      </c>
      <c r="AP31" s="91">
        <f t="shared" si="36"/>
        <v>-27.376407645510632</v>
      </c>
      <c r="AQ31" s="91">
        <f t="shared" si="37"/>
        <v>-26.376407645510632</v>
      </c>
      <c r="AR31" s="91">
        <f t="shared" si="38"/>
        <v>39</v>
      </c>
      <c r="AS31" s="100">
        <f t="shared" si="39"/>
        <v>-0.7019591703977085</v>
      </c>
      <c r="AT31" s="165">
        <f t="shared" si="40"/>
        <v>1</v>
      </c>
      <c r="AU31" s="166">
        <f t="shared" si="41"/>
        <v>6</v>
      </c>
      <c r="AV31" s="167">
        <f t="shared" si="42"/>
        <v>6</v>
      </c>
      <c r="AW31" s="168" t="str">
        <f t="shared" si="43"/>
        <v>A</v>
      </c>
    </row>
    <row r="32" spans="1:49" x14ac:dyDescent="0.3">
      <c r="A32" s="148" t="s">
        <v>17</v>
      </c>
      <c r="B32" s="148" t="s">
        <v>11</v>
      </c>
      <c r="C32" s="148" t="s">
        <v>27</v>
      </c>
      <c r="D32" s="198" t="s">
        <v>174</v>
      </c>
      <c r="E32" s="199">
        <v>21</v>
      </c>
      <c r="F32" s="140" t="str">
        <f t="shared" si="18"/>
        <v>H-S-T-T</v>
      </c>
      <c r="G32" s="141" t="str">
        <f t="shared" si="0"/>
        <v>B</v>
      </c>
      <c r="H32" s="141" t="str">
        <f t="shared" si="1"/>
        <v>Blinde vlek</v>
      </c>
      <c r="I32" s="142">
        <f>SUM(J32:J35)</f>
        <v>131.17177589852005</v>
      </c>
      <c r="J32" s="200">
        <v>0</v>
      </c>
      <c r="K32" s="200">
        <v>0</v>
      </c>
      <c r="L32" s="200">
        <v>0</v>
      </c>
      <c r="M32" s="126">
        <f t="shared" si="32"/>
        <v>0</v>
      </c>
      <c r="N32" s="142">
        <f>SUM(O32:O35)</f>
        <v>-24.285266176521027</v>
      </c>
      <c r="O32" s="126">
        <f t="shared" si="19"/>
        <v>0</v>
      </c>
      <c r="P32" s="143">
        <f>IF(SUM(L32:L35)&gt;0,SUM(O32:O35)/SUM(L32:L35), "Blinde vlek")</f>
        <v>-0.22720609214094969</v>
      </c>
      <c r="Q32" s="144" t="str">
        <f t="shared" si="44"/>
        <v>Blinde vlek</v>
      </c>
      <c r="R32" s="126">
        <v>776</v>
      </c>
      <c r="S32" s="126">
        <v>0</v>
      </c>
      <c r="T32" s="126">
        <v>26150.799999999999</v>
      </c>
      <c r="U32" s="126">
        <v>2480.8366546223519</v>
      </c>
      <c r="V32" s="144" t="str">
        <f t="shared" si="26"/>
        <v>Blinde vlek</v>
      </c>
      <c r="W32" s="144">
        <f t="shared" si="27"/>
        <v>9.486656831234043E-2</v>
      </c>
      <c r="X32" s="144" t="str">
        <f t="shared" si="28"/>
        <v>Blinde vlek</v>
      </c>
      <c r="Y32" s="142">
        <f>SUM(Z32:Z35)</f>
        <v>112</v>
      </c>
      <c r="Z32" s="139"/>
      <c r="AA32" s="139"/>
      <c r="AB32" s="139"/>
      <c r="AC32" s="139">
        <v>40</v>
      </c>
      <c r="AD32" s="126">
        <f t="shared" si="23"/>
        <v>-40</v>
      </c>
      <c r="AE32" s="144" t="str">
        <f t="shared" si="45"/>
        <v>Blinde vlek</v>
      </c>
      <c r="AF32" s="126" t="str">
        <f t="shared" si="5"/>
        <v>Blinde vlek</v>
      </c>
      <c r="AG32" s="142">
        <f>SUM(AD32:AD35)</f>
        <v>-47</v>
      </c>
      <c r="AH32" s="126" t="str">
        <f t="shared" si="6"/>
        <v>A</v>
      </c>
      <c r="AI32" s="106" t="s">
        <v>27</v>
      </c>
      <c r="AJ32" s="101" t="str">
        <f t="shared" si="7"/>
        <v>Hasselt</v>
      </c>
      <c r="AK32" s="102">
        <v>1</v>
      </c>
      <c r="AL32" s="99">
        <f t="shared" si="8"/>
        <v>2</v>
      </c>
      <c r="AM32" s="99">
        <f t="shared" si="9"/>
        <v>1</v>
      </c>
      <c r="AN32" s="99">
        <f t="shared" si="34"/>
        <v>2</v>
      </c>
      <c r="AO32" s="99">
        <f t="shared" si="35"/>
        <v>2</v>
      </c>
      <c r="AP32" s="91">
        <f t="shared" si="36"/>
        <v>-40</v>
      </c>
      <c r="AQ32" s="91">
        <f t="shared" si="37"/>
        <v>-39</v>
      </c>
      <c r="AR32" s="91">
        <f t="shared" si="38"/>
        <v>40</v>
      </c>
      <c r="AS32" s="100">
        <f t="shared" si="39"/>
        <v>-1</v>
      </c>
      <c r="AT32" s="165">
        <f t="shared" si="40"/>
        <v>1</v>
      </c>
      <c r="AU32" s="166">
        <f t="shared" si="41"/>
        <v>7</v>
      </c>
      <c r="AV32" s="167">
        <f t="shared" si="42"/>
        <v>7</v>
      </c>
      <c r="AW32" s="168" t="str">
        <f t="shared" si="43"/>
        <v>A</v>
      </c>
    </row>
    <row r="33" spans="1:49" x14ac:dyDescent="0.3">
      <c r="A33" s="148" t="s">
        <v>17</v>
      </c>
      <c r="B33" s="148" t="s">
        <v>11</v>
      </c>
      <c r="C33" s="148" t="s">
        <v>27</v>
      </c>
      <c r="D33" s="198" t="s">
        <v>175</v>
      </c>
      <c r="E33" s="199">
        <v>24</v>
      </c>
      <c r="F33" s="140" t="str">
        <f t="shared" si="18"/>
        <v>H-S-T-T</v>
      </c>
      <c r="G33" s="141" t="str">
        <f t="shared" si="0"/>
        <v>B</v>
      </c>
      <c r="H33" s="141" t="str">
        <f t="shared" si="1"/>
        <v>A</v>
      </c>
      <c r="I33" s="142">
        <f>SUM(J32:J35)</f>
        <v>131.17177589852005</v>
      </c>
      <c r="J33" s="200">
        <v>58.033826638477791</v>
      </c>
      <c r="K33" s="200">
        <v>48.503937007874015</v>
      </c>
      <c r="L33" s="200">
        <v>41.228346456692911</v>
      </c>
      <c r="M33" s="126">
        <f t="shared" si="32"/>
        <v>-9.5298896306037761</v>
      </c>
      <c r="N33" s="142">
        <f>SUM(O32:O35)</f>
        <v>-24.285266176521027</v>
      </c>
      <c r="O33" s="126">
        <f t="shared" si="19"/>
        <v>-16.80548018178488</v>
      </c>
      <c r="P33" s="143">
        <f>IF(SUM(L32:L35)&gt;0,SUM(O32:O35)/SUM(L32:L35), "Blinde vlek")</f>
        <v>-0.22720609214094969</v>
      </c>
      <c r="Q33" s="144">
        <f t="shared" si="44"/>
        <v>-0.40761955368347591</v>
      </c>
      <c r="R33" s="126">
        <v>110</v>
      </c>
      <c r="S33" s="126">
        <v>48.503937007874015</v>
      </c>
      <c r="T33" s="126">
        <v>26150.799999999999</v>
      </c>
      <c r="U33" s="126">
        <v>2480.8366546223519</v>
      </c>
      <c r="V33" s="144">
        <f t="shared" si="26"/>
        <v>0.44094488188976377</v>
      </c>
      <c r="W33" s="144">
        <f t="shared" si="27"/>
        <v>9.486656831234043E-2</v>
      </c>
      <c r="X33" s="144" t="str">
        <f t="shared" si="28"/>
        <v>C</v>
      </c>
      <c r="Y33" s="142">
        <f>SUM(Z32:Z35)</f>
        <v>112</v>
      </c>
      <c r="Z33" s="139">
        <v>48</v>
      </c>
      <c r="AA33" s="139">
        <v>33</v>
      </c>
      <c r="AB33" s="139">
        <v>15</v>
      </c>
      <c r="AC33" s="139">
        <v>12</v>
      </c>
      <c r="AD33" s="126">
        <f t="shared" si="23"/>
        <v>3</v>
      </c>
      <c r="AE33" s="144">
        <f t="shared" si="45"/>
        <v>6.25E-2</v>
      </c>
      <c r="AF33" s="126" t="str">
        <f t="shared" si="5"/>
        <v>B</v>
      </c>
      <c r="AG33" s="142">
        <f>SUM(AD32:AD35)</f>
        <v>-47</v>
      </c>
      <c r="AH33" s="126" t="str">
        <f t="shared" si="6"/>
        <v>A</v>
      </c>
      <c r="AI33" s="106" t="s">
        <v>27</v>
      </c>
      <c r="AJ33" s="101" t="str">
        <f t="shared" si="7"/>
        <v>Sint-Truiden</v>
      </c>
      <c r="AK33" s="102">
        <v>1</v>
      </c>
      <c r="AL33" s="99">
        <f t="shared" si="8"/>
        <v>2</v>
      </c>
      <c r="AM33" s="99">
        <f t="shared" si="9"/>
        <v>1</v>
      </c>
      <c r="AN33" s="99">
        <f t="shared" si="34"/>
        <v>1</v>
      </c>
      <c r="AO33" s="99">
        <f t="shared" si="35"/>
        <v>2</v>
      </c>
      <c r="AP33" s="91">
        <f t="shared" si="36"/>
        <v>-13.80548018178488</v>
      </c>
      <c r="AQ33" s="91">
        <f t="shared" si="37"/>
        <v>-12.80548018178488</v>
      </c>
      <c r="AR33" s="91">
        <f t="shared" si="38"/>
        <v>45</v>
      </c>
      <c r="AS33" s="100">
        <f t="shared" si="39"/>
        <v>-0.30678844848410847</v>
      </c>
      <c r="AT33" s="165">
        <f t="shared" si="40"/>
        <v>1</v>
      </c>
      <c r="AU33" s="166">
        <f t="shared" si="41"/>
        <v>6</v>
      </c>
      <c r="AV33" s="167">
        <f t="shared" si="42"/>
        <v>6</v>
      </c>
      <c r="AW33" s="168" t="str">
        <f t="shared" si="43"/>
        <v>A</v>
      </c>
    </row>
    <row r="34" spans="1:49" x14ac:dyDescent="0.3">
      <c r="A34" s="148" t="s">
        <v>17</v>
      </c>
      <c r="B34" s="148" t="s">
        <v>11</v>
      </c>
      <c r="C34" s="148" t="s">
        <v>27</v>
      </c>
      <c r="D34" s="198" t="s">
        <v>176</v>
      </c>
      <c r="E34" s="199">
        <v>17</v>
      </c>
      <c r="F34" s="140" t="str">
        <f t="shared" si="18"/>
        <v>H-S-T-T</v>
      </c>
      <c r="G34" s="141" t="str">
        <f t="shared" si="0"/>
        <v>B</v>
      </c>
      <c r="H34" s="141" t="str">
        <f t="shared" si="1"/>
        <v>B</v>
      </c>
      <c r="I34" s="142">
        <f>SUM(J32:J35)</f>
        <v>131.17177589852005</v>
      </c>
      <c r="J34" s="200">
        <v>17</v>
      </c>
      <c r="K34" s="190">
        <v>17</v>
      </c>
      <c r="L34" s="190">
        <v>17</v>
      </c>
      <c r="M34" s="126">
        <f t="shared" si="32"/>
        <v>0</v>
      </c>
      <c r="N34" s="142">
        <f>SUM(O32:O35)</f>
        <v>-24.285266176521027</v>
      </c>
      <c r="O34" s="126">
        <f t="shared" si="19"/>
        <v>0</v>
      </c>
      <c r="P34" s="143">
        <f>IF(SUM(L32:L35)&gt;0,SUM(O32:O35)/SUM(L32:L35), "Blinde vlek")</f>
        <v>-0.22720609214094969</v>
      </c>
      <c r="Q34" s="144">
        <f t="shared" si="44"/>
        <v>0</v>
      </c>
      <c r="R34" s="126">
        <v>229.7</v>
      </c>
      <c r="S34" s="126">
        <v>0</v>
      </c>
      <c r="T34" s="126">
        <v>26150.799999999999</v>
      </c>
      <c r="U34" s="126">
        <v>2480.8366546223519</v>
      </c>
      <c r="V34" s="144" t="str">
        <f t="shared" si="26"/>
        <v>Blinde vlek</v>
      </c>
      <c r="W34" s="144">
        <f t="shared" si="27"/>
        <v>9.486656831234043E-2</v>
      </c>
      <c r="X34" s="144" t="str">
        <f t="shared" si="28"/>
        <v>Blinde vlek</v>
      </c>
      <c r="Y34" s="142">
        <f>SUM(Z32:Z35)</f>
        <v>112</v>
      </c>
      <c r="Z34" s="139">
        <v>17</v>
      </c>
      <c r="AA34" s="139">
        <v>7</v>
      </c>
      <c r="AB34" s="139">
        <v>10</v>
      </c>
      <c r="AC34" s="139">
        <v>20</v>
      </c>
      <c r="AD34" s="126">
        <f t="shared" si="23"/>
        <v>-10</v>
      </c>
      <c r="AE34" s="144">
        <f t="shared" si="45"/>
        <v>-0.58823529411764708</v>
      </c>
      <c r="AF34" s="126" t="str">
        <f t="shared" si="5"/>
        <v>A</v>
      </c>
      <c r="AG34" s="142">
        <f>SUM(AD32:AD35)</f>
        <v>-47</v>
      </c>
      <c r="AH34" s="126" t="str">
        <f t="shared" si="6"/>
        <v>A</v>
      </c>
      <c r="AI34" s="106" t="s">
        <v>27</v>
      </c>
      <c r="AJ34" s="101" t="str">
        <f t="shared" ref="AJ34:AJ58" si="46">D34</f>
        <v>Tienen</v>
      </c>
      <c r="AK34" s="102">
        <v>1</v>
      </c>
      <c r="AL34" s="99">
        <f t="shared" ref="AL34:AL58" si="47">IF(H34= "A",2,IF(H34 = "Blinde vlek",2,IF(H34 = "B",1,0)))</f>
        <v>1</v>
      </c>
      <c r="AM34" s="99">
        <f t="shared" ref="AM34:AM58" si="48">IF(G34= "A",2,IF(G34 = "Blinde vlek",2,IF(G34 = "B",1,0)))</f>
        <v>1</v>
      </c>
      <c r="AN34" s="99">
        <f t="shared" si="34"/>
        <v>2</v>
      </c>
      <c r="AO34" s="99">
        <f t="shared" si="35"/>
        <v>2</v>
      </c>
      <c r="AP34" s="91">
        <f t="shared" si="36"/>
        <v>-10</v>
      </c>
      <c r="AQ34" s="91">
        <f t="shared" si="37"/>
        <v>-9</v>
      </c>
      <c r="AR34" s="91">
        <f t="shared" si="38"/>
        <v>27</v>
      </c>
      <c r="AS34" s="100">
        <f t="shared" si="39"/>
        <v>-0.37037037037037035</v>
      </c>
      <c r="AT34" s="165">
        <f t="shared" si="40"/>
        <v>1</v>
      </c>
      <c r="AU34" s="166">
        <f t="shared" si="41"/>
        <v>6</v>
      </c>
      <c r="AV34" s="167">
        <f t="shared" si="42"/>
        <v>6</v>
      </c>
      <c r="AW34" s="168" t="str">
        <f t="shared" si="43"/>
        <v>A</v>
      </c>
    </row>
    <row r="35" spans="1:49" x14ac:dyDescent="0.3">
      <c r="A35" s="148" t="s">
        <v>17</v>
      </c>
      <c r="B35" s="148" t="s">
        <v>11</v>
      </c>
      <c r="C35" s="148" t="s">
        <v>27</v>
      </c>
      <c r="D35" s="198" t="s">
        <v>177</v>
      </c>
      <c r="E35" s="199">
        <v>25</v>
      </c>
      <c r="F35" s="140" t="str">
        <f t="shared" si="18"/>
        <v>H-S-T-T</v>
      </c>
      <c r="G35" s="141" t="str">
        <f t="shared" si="0"/>
        <v>B</v>
      </c>
      <c r="H35" s="141" t="str">
        <f t="shared" si="1"/>
        <v>B</v>
      </c>
      <c r="I35" s="142">
        <f>SUM(J32:J35)</f>
        <v>131.17177589852005</v>
      </c>
      <c r="J35" s="200">
        <v>56.137949260042269</v>
      </c>
      <c r="K35" s="200">
        <v>57.244897959183675</v>
      </c>
      <c r="L35" s="200">
        <v>48.658163265306122</v>
      </c>
      <c r="M35" s="126">
        <f t="shared" si="32"/>
        <v>1.1069486991414053</v>
      </c>
      <c r="N35" s="142">
        <f>SUM(O32:O35)</f>
        <v>-24.285266176521027</v>
      </c>
      <c r="O35" s="126">
        <f t="shared" si="19"/>
        <v>-7.4797859947361474</v>
      </c>
      <c r="P35" s="143">
        <f>IF(SUM(L32:L35)&gt;0,SUM(O32:O35)/SUM(L32:L35), "Blinde vlek")</f>
        <v>-0.22720609214094969</v>
      </c>
      <c r="Q35" s="144">
        <f t="shared" si="44"/>
        <v>-0.15372109205916798</v>
      </c>
      <c r="R35" s="126">
        <v>757.2</v>
      </c>
      <c r="S35" s="126">
        <v>57.244897959183675</v>
      </c>
      <c r="T35" s="126">
        <v>26150.799999999999</v>
      </c>
      <c r="U35" s="126">
        <v>2480.8366546223519</v>
      </c>
      <c r="V35" s="144">
        <f t="shared" si="26"/>
        <v>7.5600763284711658E-2</v>
      </c>
      <c r="W35" s="144">
        <f t="shared" si="27"/>
        <v>9.486656831234043E-2</v>
      </c>
      <c r="X35" s="144" t="str">
        <f t="shared" si="28"/>
        <v>B</v>
      </c>
      <c r="Y35" s="142">
        <f>SUM(Z32:Z35)</f>
        <v>112</v>
      </c>
      <c r="Z35" s="139">
        <v>47</v>
      </c>
      <c r="AA35" s="139">
        <v>22</v>
      </c>
      <c r="AB35" s="139">
        <v>25</v>
      </c>
      <c r="AC35" s="139">
        <v>25</v>
      </c>
      <c r="AD35" s="126">
        <f t="shared" si="23"/>
        <v>0</v>
      </c>
      <c r="AE35" s="144">
        <f t="shared" si="45"/>
        <v>0</v>
      </c>
      <c r="AF35" s="126" t="str">
        <f t="shared" si="5"/>
        <v>B</v>
      </c>
      <c r="AG35" s="142">
        <f>SUM(AD32:AD35)</f>
        <v>-47</v>
      </c>
      <c r="AH35" s="126" t="str">
        <f t="shared" si="6"/>
        <v>A</v>
      </c>
      <c r="AI35" s="106" t="s">
        <v>27</v>
      </c>
      <c r="AJ35" s="101" t="str">
        <f t="shared" si="46"/>
        <v>Tongeren</v>
      </c>
      <c r="AK35" s="102">
        <v>1</v>
      </c>
      <c r="AL35" s="99">
        <f t="shared" si="47"/>
        <v>1</v>
      </c>
      <c r="AM35" s="99">
        <f t="shared" si="48"/>
        <v>1</v>
      </c>
      <c r="AN35" s="99">
        <f t="shared" si="34"/>
        <v>1</v>
      </c>
      <c r="AO35" s="99">
        <f t="shared" si="35"/>
        <v>2</v>
      </c>
      <c r="AP35" s="91">
        <f t="shared" si="36"/>
        <v>-7.4797859947361474</v>
      </c>
      <c r="AQ35" s="91">
        <f t="shared" si="37"/>
        <v>-6.4797859947361474</v>
      </c>
      <c r="AR35" s="91">
        <f t="shared" si="38"/>
        <v>47</v>
      </c>
      <c r="AS35" s="100">
        <f t="shared" si="39"/>
        <v>-0.15914438286672655</v>
      </c>
      <c r="AT35" s="165">
        <f t="shared" si="40"/>
        <v>1</v>
      </c>
      <c r="AU35" s="166">
        <f t="shared" si="41"/>
        <v>5</v>
      </c>
      <c r="AV35" s="167">
        <f t="shared" si="42"/>
        <v>5</v>
      </c>
      <c r="AW35" s="168" t="str">
        <f t="shared" si="43"/>
        <v>B</v>
      </c>
    </row>
    <row r="36" spans="1:49" x14ac:dyDescent="0.3">
      <c r="A36" s="145" t="s">
        <v>17</v>
      </c>
      <c r="B36" s="145" t="s">
        <v>12</v>
      </c>
      <c r="C36" s="145" t="s">
        <v>28</v>
      </c>
      <c r="D36" s="198" t="s">
        <v>174</v>
      </c>
      <c r="E36" s="199">
        <v>21</v>
      </c>
      <c r="F36" s="140" t="str">
        <f t="shared" si="18"/>
        <v>H-S-T-T</v>
      </c>
      <c r="G36" s="141" t="str">
        <f t="shared" si="0"/>
        <v>B</v>
      </c>
      <c r="H36" s="141" t="str">
        <f t="shared" si="1"/>
        <v>Blinde vlek</v>
      </c>
      <c r="I36" s="142">
        <f>SUM(J36:J39)</f>
        <v>6.7167019027484143</v>
      </c>
      <c r="J36" s="200">
        <v>0</v>
      </c>
      <c r="K36" s="200">
        <v>0</v>
      </c>
      <c r="L36" s="200">
        <v>0</v>
      </c>
      <c r="M36" s="126">
        <f t="shared" si="32"/>
        <v>0</v>
      </c>
      <c r="N36" s="142">
        <f>SUM(O36:O39)</f>
        <v>-0.90037537213616892</v>
      </c>
      <c r="O36" s="126">
        <f t="shared" si="19"/>
        <v>0</v>
      </c>
      <c r="P36" s="143">
        <f>IF(SUM(L36:L39)&gt;0,SUM(O36:O39)/SUM(L36:L39), "Blinde vlek")</f>
        <v>-0.1548013797707799</v>
      </c>
      <c r="Q36" s="144" t="str">
        <f t="shared" si="44"/>
        <v>Blinde vlek</v>
      </c>
      <c r="R36" s="126">
        <v>776</v>
      </c>
      <c r="S36" s="126">
        <v>0</v>
      </c>
      <c r="T36" s="126">
        <v>26150.799999999999</v>
      </c>
      <c r="U36" s="126">
        <v>184.43253604003627</v>
      </c>
      <c r="V36" s="144" t="str">
        <f t="shared" si="26"/>
        <v>Blinde vlek</v>
      </c>
      <c r="W36" s="144">
        <f t="shared" si="27"/>
        <v>7.0526536870778823E-3</v>
      </c>
      <c r="X36" s="144" t="str">
        <f t="shared" si="28"/>
        <v>Blinde vlek</v>
      </c>
      <c r="Y36" s="142">
        <f>SUM(Z36:Z39)</f>
        <v>6</v>
      </c>
      <c r="Z36" s="139"/>
      <c r="AA36" s="139"/>
      <c r="AB36" s="139"/>
      <c r="AC36" s="139">
        <v>5</v>
      </c>
      <c r="AD36" s="126">
        <f t="shared" si="23"/>
        <v>-5</v>
      </c>
      <c r="AE36" s="144" t="str">
        <f t="shared" si="45"/>
        <v>Blinde vlek</v>
      </c>
      <c r="AF36" s="126" t="str">
        <f t="shared" si="5"/>
        <v>Blinde vlek</v>
      </c>
      <c r="AG36" s="142">
        <f>SUM(AD36:AD39)</f>
        <v>-12</v>
      </c>
      <c r="AH36" s="126" t="str">
        <f t="shared" si="6"/>
        <v>A</v>
      </c>
      <c r="AI36" s="103" t="s">
        <v>28</v>
      </c>
      <c r="AJ36" s="101" t="str">
        <f t="shared" si="46"/>
        <v>Hasselt</v>
      </c>
      <c r="AK36" s="102">
        <v>1</v>
      </c>
      <c r="AL36" s="99">
        <f t="shared" si="47"/>
        <v>2</v>
      </c>
      <c r="AM36" s="99">
        <f t="shared" si="48"/>
        <v>1</v>
      </c>
      <c r="AN36" s="99">
        <f t="shared" si="34"/>
        <v>2</v>
      </c>
      <c r="AO36" s="99">
        <f t="shared" si="35"/>
        <v>2</v>
      </c>
      <c r="AP36" s="244">
        <f>N36+AG36</f>
        <v>-12.900375372136169</v>
      </c>
      <c r="AQ36" s="244">
        <f>SUM(AK36:AK39)+AP36</f>
        <v>-8.9003753721361694</v>
      </c>
      <c r="AR36" s="244">
        <f>SUM(AA36:AA39,AC36:AC39)</f>
        <v>18</v>
      </c>
      <c r="AS36" s="261">
        <f>IF(AR36&gt;0,AP36/AR36,"Geen noden")</f>
        <v>-0.71668752067423158</v>
      </c>
      <c r="AT36" s="258">
        <f>SUM(AK36:AK39)</f>
        <v>4</v>
      </c>
      <c r="AU36" s="238">
        <f>AT36*$AZ$10*(AM36+AO36)</f>
        <v>24</v>
      </c>
      <c r="AV36" s="241">
        <f>IF(AT36&gt;0,AU36/SUM(AK36:AK39),0)</f>
        <v>6</v>
      </c>
      <c r="AW36" s="226" t="str">
        <f t="shared" si="43"/>
        <v>A</v>
      </c>
    </row>
    <row r="37" spans="1:49" x14ac:dyDescent="0.3">
      <c r="A37" s="145" t="s">
        <v>17</v>
      </c>
      <c r="B37" s="145" t="s">
        <v>12</v>
      </c>
      <c r="C37" s="145" t="s">
        <v>28</v>
      </c>
      <c r="D37" s="198" t="s">
        <v>175</v>
      </c>
      <c r="E37" s="199">
        <v>24</v>
      </c>
      <c r="F37" s="140" t="str">
        <f t="shared" si="18"/>
        <v>H-S-T-T</v>
      </c>
      <c r="G37" s="141" t="str">
        <f t="shared" si="0"/>
        <v>B</v>
      </c>
      <c r="H37" s="141" t="str">
        <f t="shared" si="1"/>
        <v>Blinde vlek</v>
      </c>
      <c r="I37" s="142">
        <f>SUM(J36:J39)</f>
        <v>6.7167019027484143</v>
      </c>
      <c r="J37" s="200">
        <v>0</v>
      </c>
      <c r="K37" s="200">
        <v>0</v>
      </c>
      <c r="L37" s="200">
        <v>0</v>
      </c>
      <c r="M37" s="126">
        <f t="shared" si="32"/>
        <v>0</v>
      </c>
      <c r="N37" s="142">
        <f>SUM(O36:O39)</f>
        <v>-0.90037537213616892</v>
      </c>
      <c r="O37" s="126">
        <f t="shared" si="19"/>
        <v>0</v>
      </c>
      <c r="P37" s="143">
        <f>IF(SUM(L36:L39)&gt;0,SUM(O36:O39)/SUM(L36:L39), "Blinde vlek")</f>
        <v>-0.1548013797707799</v>
      </c>
      <c r="Q37" s="144" t="str">
        <f t="shared" si="44"/>
        <v>Blinde vlek</v>
      </c>
      <c r="R37" s="126">
        <v>110</v>
      </c>
      <c r="S37" s="126">
        <v>0</v>
      </c>
      <c r="T37" s="126">
        <v>26150.799999999999</v>
      </c>
      <c r="U37" s="126">
        <v>184.43253604003627</v>
      </c>
      <c r="V37" s="144" t="str">
        <f t="shared" si="26"/>
        <v>Blinde vlek</v>
      </c>
      <c r="W37" s="144">
        <f t="shared" si="27"/>
        <v>7.0526536870778823E-3</v>
      </c>
      <c r="X37" s="144" t="str">
        <f t="shared" si="28"/>
        <v>Blinde vlek</v>
      </c>
      <c r="Y37" s="142">
        <f>SUM(Z36:Z39)</f>
        <v>6</v>
      </c>
      <c r="Z37" s="139"/>
      <c r="AA37" s="139"/>
      <c r="AB37" s="139"/>
      <c r="AC37" s="139">
        <v>2</v>
      </c>
      <c r="AD37" s="126">
        <f t="shared" si="23"/>
        <v>-2</v>
      </c>
      <c r="AE37" s="144" t="str">
        <f t="shared" si="45"/>
        <v>Blinde vlek</v>
      </c>
      <c r="AF37" s="126" t="str">
        <f t="shared" si="5"/>
        <v>Blinde vlek</v>
      </c>
      <c r="AG37" s="142">
        <f>SUM(AD36:AD39)</f>
        <v>-12</v>
      </c>
      <c r="AH37" s="126" t="str">
        <f t="shared" si="6"/>
        <v>A</v>
      </c>
      <c r="AI37" s="103" t="s">
        <v>28</v>
      </c>
      <c r="AJ37" s="101" t="str">
        <f t="shared" si="46"/>
        <v>Sint-Truiden</v>
      </c>
      <c r="AK37" s="102">
        <v>1</v>
      </c>
      <c r="AL37" s="99">
        <f t="shared" si="47"/>
        <v>2</v>
      </c>
      <c r="AM37" s="99">
        <f t="shared" si="48"/>
        <v>1</v>
      </c>
      <c r="AN37" s="99">
        <f t="shared" si="34"/>
        <v>2</v>
      </c>
      <c r="AO37" s="99">
        <f t="shared" si="35"/>
        <v>2</v>
      </c>
      <c r="AP37" s="245"/>
      <c r="AQ37" s="245"/>
      <c r="AR37" s="245"/>
      <c r="AS37" s="262"/>
      <c r="AT37" s="259"/>
      <c r="AU37" s="239"/>
      <c r="AV37" s="242"/>
      <c r="AW37" s="227"/>
    </row>
    <row r="38" spans="1:49" x14ac:dyDescent="0.3">
      <c r="A38" s="145" t="s">
        <v>17</v>
      </c>
      <c r="B38" s="145" t="s">
        <v>12</v>
      </c>
      <c r="C38" s="145" t="s">
        <v>28</v>
      </c>
      <c r="D38" s="191" t="s">
        <v>176</v>
      </c>
      <c r="E38" s="199">
        <v>17</v>
      </c>
      <c r="F38" s="140" t="str">
        <f t="shared" si="18"/>
        <v>H-S-T-T</v>
      </c>
      <c r="G38" s="141" t="str">
        <f t="shared" si="0"/>
        <v>B</v>
      </c>
      <c r="H38" s="141" t="str">
        <f t="shared" si="1"/>
        <v>Blinde vlek</v>
      </c>
      <c r="I38" s="142">
        <f>SUM(J36:J39)</f>
        <v>6.7167019027484143</v>
      </c>
      <c r="J38" s="200">
        <v>2</v>
      </c>
      <c r="K38" s="190">
        <v>2</v>
      </c>
      <c r="L38" s="190">
        <v>2</v>
      </c>
      <c r="M38" s="126">
        <f t="shared" si="32"/>
        <v>0</v>
      </c>
      <c r="N38" s="142">
        <f>SUM(O36:O39)</f>
        <v>-0.90037537213616892</v>
      </c>
      <c r="O38" s="126">
        <f t="shared" si="19"/>
        <v>0</v>
      </c>
      <c r="P38" s="143">
        <f>IF(SUM(L36:L39)&gt;0,SUM(O36:O39)/SUM(L36:L39), "Blinde vlek")</f>
        <v>-0.1548013797707799</v>
      </c>
      <c r="Q38" s="144">
        <f t="shared" si="44"/>
        <v>0</v>
      </c>
      <c r="R38" s="126">
        <v>229.7</v>
      </c>
      <c r="S38" s="126">
        <v>0</v>
      </c>
      <c r="T38" s="126">
        <v>26150.799999999999</v>
      </c>
      <c r="U38" s="126">
        <v>184.43253604003627</v>
      </c>
      <c r="V38" s="144" t="str">
        <f t="shared" si="26"/>
        <v>Blinde vlek</v>
      </c>
      <c r="W38" s="144">
        <f t="shared" si="27"/>
        <v>7.0526536870778823E-3</v>
      </c>
      <c r="X38" s="144" t="str">
        <f t="shared" si="28"/>
        <v>Blinde vlek</v>
      </c>
      <c r="Y38" s="142">
        <f>SUM(Z36:Z39)</f>
        <v>6</v>
      </c>
      <c r="Z38" s="139">
        <v>2</v>
      </c>
      <c r="AA38" s="139">
        <v>2</v>
      </c>
      <c r="AB38" s="139">
        <v>0</v>
      </c>
      <c r="AC38" s="139"/>
      <c r="AD38" s="126">
        <f t="shared" si="23"/>
        <v>0</v>
      </c>
      <c r="AE38" s="144">
        <f t="shared" si="45"/>
        <v>0</v>
      </c>
      <c r="AF38" s="126" t="str">
        <f t="shared" si="5"/>
        <v>B</v>
      </c>
      <c r="AG38" s="142">
        <f>SUM(AD36:AD39)</f>
        <v>-12</v>
      </c>
      <c r="AH38" s="126" t="str">
        <f t="shared" si="6"/>
        <v>A</v>
      </c>
      <c r="AI38" s="103" t="s">
        <v>28</v>
      </c>
      <c r="AJ38" s="101" t="str">
        <f t="shared" si="46"/>
        <v>Tienen</v>
      </c>
      <c r="AK38" s="102">
        <v>1</v>
      </c>
      <c r="AL38" s="99">
        <f t="shared" si="47"/>
        <v>2</v>
      </c>
      <c r="AM38" s="99">
        <f t="shared" si="48"/>
        <v>1</v>
      </c>
      <c r="AN38" s="99">
        <f t="shared" si="34"/>
        <v>1</v>
      </c>
      <c r="AO38" s="99">
        <f t="shared" si="35"/>
        <v>2</v>
      </c>
      <c r="AP38" s="245"/>
      <c r="AQ38" s="245"/>
      <c r="AR38" s="245"/>
      <c r="AS38" s="262"/>
      <c r="AT38" s="259"/>
      <c r="AU38" s="239"/>
      <c r="AV38" s="242"/>
      <c r="AW38" s="227"/>
    </row>
    <row r="39" spans="1:49" x14ac:dyDescent="0.3">
      <c r="A39" s="145" t="s">
        <v>17</v>
      </c>
      <c r="B39" s="145" t="s">
        <v>12</v>
      </c>
      <c r="C39" s="145" t="s">
        <v>28</v>
      </c>
      <c r="D39" s="198" t="s">
        <v>177</v>
      </c>
      <c r="E39" s="199">
        <v>25</v>
      </c>
      <c r="F39" s="140" t="str">
        <f t="shared" si="18"/>
        <v>H-S-T-T</v>
      </c>
      <c r="G39" s="141" t="str">
        <f t="shared" si="0"/>
        <v>B</v>
      </c>
      <c r="H39" s="141" t="str">
        <f t="shared" si="1"/>
        <v>Blinde vlek</v>
      </c>
      <c r="I39" s="142">
        <f>SUM(J36:J39)</f>
        <v>6.7167019027484143</v>
      </c>
      <c r="J39" s="200">
        <v>4.7167019027484143</v>
      </c>
      <c r="K39" s="200">
        <v>4.4897959183673475</v>
      </c>
      <c r="L39" s="200">
        <v>3.8163265306122454</v>
      </c>
      <c r="M39" s="126">
        <f t="shared" si="32"/>
        <v>-0.22690598438106679</v>
      </c>
      <c r="N39" s="142">
        <f>SUM(O36:O39)</f>
        <v>-0.90037537213616892</v>
      </c>
      <c r="O39" s="126">
        <f t="shared" si="19"/>
        <v>-0.90037537213616892</v>
      </c>
      <c r="P39" s="143">
        <f>IF(SUM(L36:L39)&gt;0,SUM(O36:O39)/SUM(L36:L39), "Blinde vlek")</f>
        <v>-0.1548013797707799</v>
      </c>
      <c r="Q39" s="144">
        <f t="shared" si="44"/>
        <v>-0.23592723654904957</v>
      </c>
      <c r="R39" s="126">
        <v>757.2</v>
      </c>
      <c r="S39" s="126">
        <v>4.4897959183673475</v>
      </c>
      <c r="T39" s="126">
        <v>26150.799999999999</v>
      </c>
      <c r="U39" s="126">
        <v>184.43253604003627</v>
      </c>
      <c r="V39" s="144">
        <f t="shared" si="26"/>
        <v>5.9294716301734642E-3</v>
      </c>
      <c r="W39" s="144">
        <f t="shared" si="27"/>
        <v>7.0526536870778823E-3</v>
      </c>
      <c r="X39" s="144" t="str">
        <f t="shared" si="28"/>
        <v>B</v>
      </c>
      <c r="Y39" s="142">
        <f>SUM(Z36:Z39)</f>
        <v>6</v>
      </c>
      <c r="Z39" s="139">
        <v>4</v>
      </c>
      <c r="AA39" s="139">
        <v>1</v>
      </c>
      <c r="AB39" s="139">
        <v>3</v>
      </c>
      <c r="AC39" s="139">
        <v>8</v>
      </c>
      <c r="AD39" s="126">
        <f t="shared" si="23"/>
        <v>-5</v>
      </c>
      <c r="AE39" s="144">
        <f t="shared" si="45"/>
        <v>-1.25</v>
      </c>
      <c r="AF39" s="126" t="str">
        <f t="shared" si="5"/>
        <v>A</v>
      </c>
      <c r="AG39" s="142">
        <f>SUM(AD36:AD39)</f>
        <v>-12</v>
      </c>
      <c r="AH39" s="126" t="str">
        <f t="shared" si="6"/>
        <v>A</v>
      </c>
      <c r="AI39" s="103" t="s">
        <v>28</v>
      </c>
      <c r="AJ39" s="101" t="str">
        <f t="shared" si="46"/>
        <v>Tongeren</v>
      </c>
      <c r="AK39" s="102">
        <v>1</v>
      </c>
      <c r="AL39" s="99">
        <f t="shared" si="47"/>
        <v>2</v>
      </c>
      <c r="AM39" s="99">
        <f t="shared" si="48"/>
        <v>1</v>
      </c>
      <c r="AN39" s="99">
        <f t="shared" si="34"/>
        <v>2</v>
      </c>
      <c r="AO39" s="99">
        <f t="shared" si="35"/>
        <v>2</v>
      </c>
      <c r="AP39" s="246"/>
      <c r="AQ39" s="246"/>
      <c r="AR39" s="246"/>
      <c r="AS39" s="263"/>
      <c r="AT39" s="260"/>
      <c r="AU39" s="239"/>
      <c r="AV39" s="243"/>
      <c r="AW39" s="228"/>
    </row>
    <row r="40" spans="1:49" x14ac:dyDescent="0.3">
      <c r="A40" s="138" t="s">
        <v>17</v>
      </c>
      <c r="B40" s="138" t="s">
        <v>13</v>
      </c>
      <c r="C40" s="138" t="s">
        <v>29</v>
      </c>
      <c r="D40" s="198" t="s">
        <v>174</v>
      </c>
      <c r="E40" s="199">
        <v>21</v>
      </c>
      <c r="F40" s="140" t="str">
        <f t="shared" si="18"/>
        <v>H-S-T-T</v>
      </c>
      <c r="G40" s="141" t="str">
        <f t="shared" ref="G40:G71" si="49">IF(I40&gt;5,IF(P40&lt;$P$100,"A",IF(P40&gt;$P$102,"C","B")),"Blinde vlek")</f>
        <v>Blinde vlek</v>
      </c>
      <c r="H40" s="141" t="str">
        <f t="shared" ref="H40:H71" si="50">IF(J40&gt;5,IF(Q40&lt;$Q$100,"A",IF(Q40&gt;$Q$102,"C","B")),"Blinde vlek")</f>
        <v>Blinde vlek</v>
      </c>
      <c r="I40" s="142">
        <f>SUM(J40:J43)</f>
        <v>3.075052854122621</v>
      </c>
      <c r="J40" s="200">
        <v>0</v>
      </c>
      <c r="K40" s="200">
        <v>0</v>
      </c>
      <c r="L40" s="200">
        <v>0</v>
      </c>
      <c r="M40" s="126">
        <f t="shared" si="32"/>
        <v>0</v>
      </c>
      <c r="N40" s="142">
        <f>SUM(O40:O43)</f>
        <v>2.6494369417957468</v>
      </c>
      <c r="O40" s="126">
        <f t="shared" si="19"/>
        <v>0</v>
      </c>
      <c r="P40" s="143">
        <f>IF(SUM(L40:L43)&gt;0,SUM(O40:O43)/SUM(L40:L43), "Blinde vlek")</f>
        <v>0.46282499161494328</v>
      </c>
      <c r="Q40" s="144" t="str">
        <f t="shared" si="44"/>
        <v>Blinde vlek</v>
      </c>
      <c r="R40" s="126">
        <v>776</v>
      </c>
      <c r="S40" s="126">
        <v>0</v>
      </c>
      <c r="T40" s="126">
        <v>26150.799999999999</v>
      </c>
      <c r="U40" s="126">
        <v>189.76498596200634</v>
      </c>
      <c r="V40" s="144" t="str">
        <f t="shared" si="26"/>
        <v>Blinde vlek</v>
      </c>
      <c r="W40" s="144">
        <f t="shared" si="27"/>
        <v>7.2565652279091399E-3</v>
      </c>
      <c r="X40" s="144" t="str">
        <f t="shared" si="28"/>
        <v>Blinde vlek</v>
      </c>
      <c r="Y40" s="142">
        <f>SUM(Z40:Z43)</f>
        <v>2</v>
      </c>
      <c r="Z40" s="139"/>
      <c r="AA40" s="139"/>
      <c r="AB40" s="139"/>
      <c r="AC40" s="139">
        <v>2</v>
      </c>
      <c r="AD40" s="126">
        <f t="shared" si="23"/>
        <v>-2</v>
      </c>
      <c r="AE40" s="144" t="str">
        <f t="shared" si="45"/>
        <v>Blinde vlek</v>
      </c>
      <c r="AF40" s="126" t="str">
        <f t="shared" ref="AF40:AF71" si="51">IF(Z40=0,"Blinde vlek",IF(AD40/Z40&lt;$AG$100,"A",IF(AD40/Z40&gt;$AG$102,"C","B")))</f>
        <v>Blinde vlek</v>
      </c>
      <c r="AG40" s="142">
        <f>SUM(AD40:AD43)</f>
        <v>-1</v>
      </c>
      <c r="AH40" s="126" t="str">
        <f t="shared" ref="AH40:AH71" si="52">IF(Y40=0,"Blinde vlek",IF(AG40/Y40&lt;$AH$100,"A",IF(AG40/Y40&gt;$AH$102,"C","B")))</f>
        <v>A</v>
      </c>
      <c r="AI40" s="98" t="s">
        <v>29</v>
      </c>
      <c r="AJ40" s="101" t="str">
        <f t="shared" si="46"/>
        <v>Hasselt</v>
      </c>
      <c r="AK40" s="102">
        <v>1</v>
      </c>
      <c r="AL40" s="99">
        <f t="shared" si="47"/>
        <v>2</v>
      </c>
      <c r="AM40" s="99">
        <f t="shared" si="48"/>
        <v>2</v>
      </c>
      <c r="AN40" s="99">
        <f t="shared" si="34"/>
        <v>2</v>
      </c>
      <c r="AO40" s="99">
        <f t="shared" si="35"/>
        <v>2</v>
      </c>
      <c r="AP40" s="229">
        <f>N40+AG40</f>
        <v>1.6494369417957468</v>
      </c>
      <c r="AQ40" s="229">
        <f>SUM(AK40:AK43)+AP40</f>
        <v>5.6494369417957468</v>
      </c>
      <c r="AR40" s="229">
        <f>SUM(AA40:AA43,AC40:AC43)</f>
        <v>3</v>
      </c>
      <c r="AS40" s="232">
        <f>IF(AR40&gt;0,AP40/AR40,"Geen noden")</f>
        <v>0.54981231393191565</v>
      </c>
      <c r="AT40" s="235">
        <f>SUM(AK40:AK43)</f>
        <v>4</v>
      </c>
      <c r="AU40" s="238">
        <f>AT40*$AZ$10*(AM40+AO40)</f>
        <v>32</v>
      </c>
      <c r="AV40" s="241">
        <f>IF(AT40&gt;0,AU40/SUM(AK40:AK43),0)</f>
        <v>8</v>
      </c>
      <c r="AW40" s="226" t="str">
        <f t="shared" ref="AW40" si="53">IF(AV40&gt;=$AZ$5,$AZ$4,IF(AV40&gt;=$BA$5,$BA$4,IF(AV40&gt;=$BB$5,$BB$4,$BC$4)))</f>
        <v>A</v>
      </c>
    </row>
    <row r="41" spans="1:49" x14ac:dyDescent="0.3">
      <c r="A41" s="138" t="s">
        <v>17</v>
      </c>
      <c r="B41" s="138" t="s">
        <v>13</v>
      </c>
      <c r="C41" s="138" t="s">
        <v>29</v>
      </c>
      <c r="D41" s="198" t="s">
        <v>175</v>
      </c>
      <c r="E41" s="199">
        <v>24</v>
      </c>
      <c r="F41" s="140" t="str">
        <f t="shared" si="18"/>
        <v>H-S-T-T</v>
      </c>
      <c r="G41" s="141" t="str">
        <f t="shared" si="49"/>
        <v>Blinde vlek</v>
      </c>
      <c r="H41" s="141" t="str">
        <f t="shared" si="50"/>
        <v>Blinde vlek</v>
      </c>
      <c r="I41" s="142">
        <f>SUM(J40:J43)</f>
        <v>3.075052854122621</v>
      </c>
      <c r="J41" s="200">
        <v>0</v>
      </c>
      <c r="K41" s="200">
        <v>0</v>
      </c>
      <c r="L41" s="200">
        <v>0</v>
      </c>
      <c r="M41" s="126">
        <f t="shared" si="32"/>
        <v>0</v>
      </c>
      <c r="N41" s="142">
        <f>SUM(O40:O43)</f>
        <v>2.6494369417957468</v>
      </c>
      <c r="O41" s="126">
        <f t="shared" si="19"/>
        <v>0</v>
      </c>
      <c r="P41" s="143">
        <f>IF(SUM(L40:L43)&gt;0,SUM(O40:O43)/SUM(L40:L43), "Blinde vlek")</f>
        <v>0.46282499161494328</v>
      </c>
      <c r="Q41" s="144" t="str">
        <f t="shared" si="44"/>
        <v>Blinde vlek</v>
      </c>
      <c r="R41" s="126">
        <v>110</v>
      </c>
      <c r="S41" s="126">
        <v>0</v>
      </c>
      <c r="T41" s="126">
        <v>26150.799999999999</v>
      </c>
      <c r="U41" s="126">
        <v>189.76498596200634</v>
      </c>
      <c r="V41" s="144" t="str">
        <f t="shared" si="26"/>
        <v>Blinde vlek</v>
      </c>
      <c r="W41" s="144">
        <f t="shared" si="27"/>
        <v>7.2565652279091399E-3</v>
      </c>
      <c r="X41" s="144" t="str">
        <f t="shared" si="28"/>
        <v>Blinde vlek</v>
      </c>
      <c r="Y41" s="142">
        <f>SUM(Z40:Z43)</f>
        <v>2</v>
      </c>
      <c r="Z41" s="139"/>
      <c r="AA41" s="139"/>
      <c r="AB41" s="139"/>
      <c r="AC41" s="139"/>
      <c r="AD41" s="126">
        <f t="shared" si="23"/>
        <v>0</v>
      </c>
      <c r="AE41" s="144" t="str">
        <f t="shared" si="45"/>
        <v>Blinde vlek</v>
      </c>
      <c r="AF41" s="126" t="str">
        <f t="shared" si="51"/>
        <v>Blinde vlek</v>
      </c>
      <c r="AG41" s="142">
        <f>SUM(AD40:AD43)</f>
        <v>-1</v>
      </c>
      <c r="AH41" s="126" t="str">
        <f t="shared" si="52"/>
        <v>A</v>
      </c>
      <c r="AI41" s="98" t="s">
        <v>29</v>
      </c>
      <c r="AJ41" s="101" t="str">
        <f t="shared" si="46"/>
        <v>Sint-Truiden</v>
      </c>
      <c r="AK41" s="102">
        <v>1</v>
      </c>
      <c r="AL41" s="99">
        <f t="shared" si="47"/>
        <v>2</v>
      </c>
      <c r="AM41" s="99">
        <f t="shared" si="48"/>
        <v>2</v>
      </c>
      <c r="AN41" s="99">
        <f t="shared" si="34"/>
        <v>2</v>
      </c>
      <c r="AO41" s="99">
        <f t="shared" si="35"/>
        <v>2</v>
      </c>
      <c r="AP41" s="230"/>
      <c r="AQ41" s="230"/>
      <c r="AR41" s="230"/>
      <c r="AS41" s="233"/>
      <c r="AT41" s="236"/>
      <c r="AU41" s="239"/>
      <c r="AV41" s="242"/>
      <c r="AW41" s="227"/>
    </row>
    <row r="42" spans="1:49" x14ac:dyDescent="0.3">
      <c r="A42" s="138" t="s">
        <v>17</v>
      </c>
      <c r="B42" s="138" t="s">
        <v>13</v>
      </c>
      <c r="C42" s="138" t="s">
        <v>29</v>
      </c>
      <c r="D42" s="198" t="s">
        <v>176</v>
      </c>
      <c r="E42" s="199">
        <v>17</v>
      </c>
      <c r="F42" s="140" t="str">
        <f t="shared" si="18"/>
        <v>H-S-T-T</v>
      </c>
      <c r="G42" s="141" t="str">
        <f t="shared" si="49"/>
        <v>Blinde vlek</v>
      </c>
      <c r="H42" s="141" t="str">
        <f t="shared" si="50"/>
        <v>Blinde vlek</v>
      </c>
      <c r="I42" s="142">
        <f>SUM(J40:J43)</f>
        <v>3.075052854122621</v>
      </c>
      <c r="J42" s="200">
        <v>0</v>
      </c>
      <c r="K42" s="200">
        <v>0</v>
      </c>
      <c r="L42" s="200">
        <v>0</v>
      </c>
      <c r="M42" s="126">
        <f t="shared" si="32"/>
        <v>0</v>
      </c>
      <c r="N42" s="142">
        <f>SUM(O40:O43)</f>
        <v>2.6494369417957468</v>
      </c>
      <c r="O42" s="126">
        <f t="shared" si="19"/>
        <v>0</v>
      </c>
      <c r="P42" s="143">
        <f>IF(SUM(L40:L43)&gt;0,SUM(O40:O43)/SUM(L40:L43), "Blinde vlek")</f>
        <v>0.46282499161494328</v>
      </c>
      <c r="Q42" s="144" t="str">
        <f t="shared" si="44"/>
        <v>Blinde vlek</v>
      </c>
      <c r="R42" s="126">
        <v>229.7</v>
      </c>
      <c r="S42" s="126">
        <v>0</v>
      </c>
      <c r="T42" s="126">
        <v>26150.799999999999</v>
      </c>
      <c r="U42" s="126">
        <v>189.76498596200634</v>
      </c>
      <c r="V42" s="144" t="str">
        <f t="shared" si="26"/>
        <v>Blinde vlek</v>
      </c>
      <c r="W42" s="144">
        <f t="shared" si="27"/>
        <v>7.2565652279091399E-3</v>
      </c>
      <c r="X42" s="144" t="str">
        <f t="shared" si="28"/>
        <v>Blinde vlek</v>
      </c>
      <c r="Y42" s="142">
        <f>SUM(Z40:Z43)</f>
        <v>2</v>
      </c>
      <c r="Z42" s="139"/>
      <c r="AA42" s="139"/>
      <c r="AB42" s="139"/>
      <c r="AC42" s="139"/>
      <c r="AD42" s="126">
        <f t="shared" si="23"/>
        <v>0</v>
      </c>
      <c r="AE42" s="144" t="str">
        <f t="shared" si="45"/>
        <v>Blinde vlek</v>
      </c>
      <c r="AF42" s="126" t="str">
        <f t="shared" si="51"/>
        <v>Blinde vlek</v>
      </c>
      <c r="AG42" s="142">
        <f>SUM(AD40:AD43)</f>
        <v>-1</v>
      </c>
      <c r="AH42" s="126" t="str">
        <f t="shared" si="52"/>
        <v>A</v>
      </c>
      <c r="AI42" s="98" t="s">
        <v>29</v>
      </c>
      <c r="AJ42" s="101" t="str">
        <f t="shared" si="46"/>
        <v>Tienen</v>
      </c>
      <c r="AK42" s="102">
        <v>1</v>
      </c>
      <c r="AL42" s="99">
        <f t="shared" si="47"/>
        <v>2</v>
      </c>
      <c r="AM42" s="99">
        <f t="shared" si="48"/>
        <v>2</v>
      </c>
      <c r="AN42" s="99">
        <f t="shared" si="34"/>
        <v>2</v>
      </c>
      <c r="AO42" s="99">
        <f t="shared" si="35"/>
        <v>2</v>
      </c>
      <c r="AP42" s="230"/>
      <c r="AQ42" s="230"/>
      <c r="AR42" s="230"/>
      <c r="AS42" s="233"/>
      <c r="AT42" s="236"/>
      <c r="AU42" s="239"/>
      <c r="AV42" s="242"/>
      <c r="AW42" s="227"/>
    </row>
    <row r="43" spans="1:49" x14ac:dyDescent="0.3">
      <c r="A43" s="138" t="s">
        <v>17</v>
      </c>
      <c r="B43" s="138" t="s">
        <v>13</v>
      </c>
      <c r="C43" s="138" t="s">
        <v>29</v>
      </c>
      <c r="D43" s="198" t="s">
        <v>177</v>
      </c>
      <c r="E43" s="199">
        <v>25</v>
      </c>
      <c r="F43" s="140" t="str">
        <f t="shared" si="18"/>
        <v>H-S-T-T</v>
      </c>
      <c r="G43" s="141" t="str">
        <f t="shared" si="49"/>
        <v>Blinde vlek</v>
      </c>
      <c r="H43" s="141" t="str">
        <f t="shared" si="50"/>
        <v>Blinde vlek</v>
      </c>
      <c r="I43" s="142">
        <f>SUM(J40:J43)</f>
        <v>3.075052854122621</v>
      </c>
      <c r="J43" s="200">
        <v>3.075052854122621</v>
      </c>
      <c r="K43" s="200">
        <v>6.7346938775510212</v>
      </c>
      <c r="L43" s="200">
        <v>5.7244897959183678</v>
      </c>
      <c r="M43" s="126">
        <f t="shared" si="32"/>
        <v>3.6596410234284003</v>
      </c>
      <c r="N43" s="142">
        <f>SUM(O40:O43)</f>
        <v>2.6494369417957468</v>
      </c>
      <c r="O43" s="126">
        <f t="shared" si="19"/>
        <v>2.6494369417957468</v>
      </c>
      <c r="P43" s="143">
        <f>IF(SUM(L40:L43)&gt;0,SUM(O40:O43)/SUM(L40:L43), "Blinde vlek")</f>
        <v>0.46282499161494328</v>
      </c>
      <c r="Q43" s="144">
        <f t="shared" si="44"/>
        <v>0.46282499161494328</v>
      </c>
      <c r="R43" s="126">
        <v>757.2</v>
      </c>
      <c r="S43" s="126">
        <v>6.7346938775510212</v>
      </c>
      <c r="T43" s="126">
        <v>26150.799999999999</v>
      </c>
      <c r="U43" s="126">
        <v>189.76498596200634</v>
      </c>
      <c r="V43" s="144">
        <f t="shared" si="26"/>
        <v>8.8942074452601962E-3</v>
      </c>
      <c r="W43" s="144">
        <f t="shared" si="27"/>
        <v>7.2565652279091399E-3</v>
      </c>
      <c r="X43" s="144" t="str">
        <f t="shared" si="28"/>
        <v>B</v>
      </c>
      <c r="Y43" s="142">
        <f>SUM(Z40:Z43)</f>
        <v>2</v>
      </c>
      <c r="Z43" s="139">
        <v>2</v>
      </c>
      <c r="AA43" s="139">
        <v>1</v>
      </c>
      <c r="AB43" s="139">
        <v>1</v>
      </c>
      <c r="AC43" s="139"/>
      <c r="AD43" s="126">
        <f t="shared" si="23"/>
        <v>1</v>
      </c>
      <c r="AE43" s="144">
        <f t="shared" si="45"/>
        <v>0.5</v>
      </c>
      <c r="AF43" s="126" t="str">
        <f t="shared" si="51"/>
        <v>C</v>
      </c>
      <c r="AG43" s="142">
        <f>SUM(AD40:AD43)</f>
        <v>-1</v>
      </c>
      <c r="AH43" s="126" t="str">
        <f t="shared" si="52"/>
        <v>A</v>
      </c>
      <c r="AI43" s="98" t="s">
        <v>29</v>
      </c>
      <c r="AJ43" s="101" t="str">
        <f t="shared" si="46"/>
        <v>Tongeren</v>
      </c>
      <c r="AK43" s="102">
        <v>1</v>
      </c>
      <c r="AL43" s="99">
        <f t="shared" si="47"/>
        <v>2</v>
      </c>
      <c r="AM43" s="99">
        <f t="shared" si="48"/>
        <v>2</v>
      </c>
      <c r="AN43" s="99">
        <f t="shared" si="34"/>
        <v>0</v>
      </c>
      <c r="AO43" s="99">
        <f t="shared" si="35"/>
        <v>2</v>
      </c>
      <c r="AP43" s="231"/>
      <c r="AQ43" s="231"/>
      <c r="AR43" s="231"/>
      <c r="AS43" s="234"/>
      <c r="AT43" s="237"/>
      <c r="AU43" s="240"/>
      <c r="AV43" s="243"/>
      <c r="AW43" s="228"/>
    </row>
    <row r="44" spans="1:49" x14ac:dyDescent="0.3">
      <c r="A44" s="146" t="s">
        <v>17</v>
      </c>
      <c r="B44" s="146" t="s">
        <v>14</v>
      </c>
      <c r="C44" s="146" t="s">
        <v>30</v>
      </c>
      <c r="D44" s="198" t="s">
        <v>174</v>
      </c>
      <c r="E44" s="199">
        <v>21</v>
      </c>
      <c r="F44" s="140" t="str">
        <f t="shared" si="18"/>
        <v>H-S-T-T</v>
      </c>
      <c r="G44" s="141" t="str">
        <f t="shared" si="49"/>
        <v>Blinde vlek</v>
      </c>
      <c r="H44" s="141" t="str">
        <f t="shared" si="50"/>
        <v>Blinde vlek</v>
      </c>
      <c r="I44" s="142">
        <f>SUM(J44:J47)</f>
        <v>0</v>
      </c>
      <c r="J44" s="200">
        <v>0</v>
      </c>
      <c r="K44" s="200">
        <v>0</v>
      </c>
      <c r="L44" s="200">
        <v>0</v>
      </c>
      <c r="M44" s="126">
        <f t="shared" si="32"/>
        <v>0</v>
      </c>
      <c r="N44" s="142">
        <f>SUM(O44:O47)</f>
        <v>0</v>
      </c>
      <c r="O44" s="126">
        <f t="shared" si="19"/>
        <v>0</v>
      </c>
      <c r="P44" s="143" t="str">
        <f>IF(SUM(L44:L47)&gt;0,SUM(O44:O47)/SUM(L44:L47), "Blinde vlek")</f>
        <v>Blinde vlek</v>
      </c>
      <c r="Q44" s="144" t="str">
        <f t="shared" si="44"/>
        <v>Blinde vlek</v>
      </c>
      <c r="R44" s="126">
        <v>776</v>
      </c>
      <c r="S44" s="126">
        <v>0</v>
      </c>
      <c r="T44" s="126">
        <v>26150.799999999999</v>
      </c>
      <c r="U44" s="126">
        <v>16.574561403508774</v>
      </c>
      <c r="V44" s="144" t="str">
        <f t="shared" si="26"/>
        <v>Blinde vlek</v>
      </c>
      <c r="W44" s="144">
        <f t="shared" si="27"/>
        <v>6.3380705001410181E-4</v>
      </c>
      <c r="X44" s="144" t="str">
        <f t="shared" si="28"/>
        <v>Blinde vlek</v>
      </c>
      <c r="Y44" s="142">
        <f>SUM(Z44:Z47)</f>
        <v>0</v>
      </c>
      <c r="Z44" s="139"/>
      <c r="AA44" s="139"/>
      <c r="AB44" s="139"/>
      <c r="AC44" s="139"/>
      <c r="AD44" s="126">
        <f t="shared" si="23"/>
        <v>0</v>
      </c>
      <c r="AE44" s="144" t="str">
        <f t="shared" si="45"/>
        <v>Blinde vlek</v>
      </c>
      <c r="AF44" s="126" t="str">
        <f t="shared" si="51"/>
        <v>Blinde vlek</v>
      </c>
      <c r="AG44" s="142">
        <f>SUM(AD44:AD47)</f>
        <v>0</v>
      </c>
      <c r="AH44" s="126" t="str">
        <f t="shared" si="52"/>
        <v>Blinde vlek</v>
      </c>
      <c r="AI44" s="104" t="s">
        <v>30</v>
      </c>
      <c r="AJ44" s="101" t="str">
        <f t="shared" si="46"/>
        <v>Hasselt</v>
      </c>
      <c r="AK44" s="102">
        <v>1</v>
      </c>
      <c r="AL44" s="99">
        <f t="shared" si="47"/>
        <v>2</v>
      </c>
      <c r="AM44" s="99">
        <f t="shared" si="48"/>
        <v>2</v>
      </c>
      <c r="AN44" s="99">
        <f t="shared" si="34"/>
        <v>2</v>
      </c>
      <c r="AO44" s="99">
        <f t="shared" si="35"/>
        <v>2</v>
      </c>
      <c r="AP44" s="252">
        <f>N44+AG44</f>
        <v>0</v>
      </c>
      <c r="AQ44" s="252">
        <f>SUM(AK44:AK47)+AP44</f>
        <v>4</v>
      </c>
      <c r="AR44" s="252">
        <f>SUM(AA44:AA47,AC44:AC47)</f>
        <v>0</v>
      </c>
      <c r="AS44" s="247" t="str">
        <f>IF(AR44&gt;0,AP44/AR44,"Geen noden")</f>
        <v>Geen noden</v>
      </c>
      <c r="AT44" s="255">
        <f>IF(P44= "Blinde vlek",IF(SUM(AK44:AK47)&lt;-AG44,SUM(AK44:AK47),-AG44),IF(N44&gt;0,0,IF(N44&lt;-SUM(AK44:AK47),SUM(AK44:AK47),-N44)))</f>
        <v>0</v>
      </c>
      <c r="AU44" s="238">
        <f>AT44*$AZ$10*(AM44+AO44)</f>
        <v>0</v>
      </c>
      <c r="AV44" s="241">
        <f>IF(AT44&gt;0,AU44/SUM(AK44:AK47),0)</f>
        <v>0</v>
      </c>
      <c r="AW44" s="226" t="str">
        <f>IF(AV44&gt;=$AZ$5,$AZ$4,IF(AV44&gt;=$BA$5,$BA$4,IF(AV44&gt;=$BB$5,$BB$4,$BC$4)))</f>
        <v>D</v>
      </c>
    </row>
    <row r="45" spans="1:49" x14ac:dyDescent="0.3">
      <c r="A45" s="146" t="s">
        <v>17</v>
      </c>
      <c r="B45" s="146" t="s">
        <v>14</v>
      </c>
      <c r="C45" s="146" t="s">
        <v>30</v>
      </c>
      <c r="D45" s="198" t="s">
        <v>175</v>
      </c>
      <c r="E45" s="199">
        <v>24</v>
      </c>
      <c r="F45" s="140" t="str">
        <f t="shared" si="18"/>
        <v>H-S-T-T</v>
      </c>
      <c r="G45" s="141" t="str">
        <f t="shared" si="49"/>
        <v>Blinde vlek</v>
      </c>
      <c r="H45" s="141" t="str">
        <f t="shared" si="50"/>
        <v>Blinde vlek</v>
      </c>
      <c r="I45" s="142">
        <f>SUM(J44:J47)</f>
        <v>0</v>
      </c>
      <c r="J45" s="200">
        <v>0</v>
      </c>
      <c r="K45" s="200">
        <v>0</v>
      </c>
      <c r="L45" s="200">
        <v>0</v>
      </c>
      <c r="M45" s="126">
        <f t="shared" si="32"/>
        <v>0</v>
      </c>
      <c r="N45" s="142">
        <f>SUM(O44:O47)</f>
        <v>0</v>
      </c>
      <c r="O45" s="126">
        <f t="shared" si="19"/>
        <v>0</v>
      </c>
      <c r="P45" s="143" t="str">
        <f>IF(SUM(L44:L47)&gt;0,SUM(O44:O47)/SUM(L44:L47), "Blinde vlek")</f>
        <v>Blinde vlek</v>
      </c>
      <c r="Q45" s="144" t="str">
        <f t="shared" si="44"/>
        <v>Blinde vlek</v>
      </c>
      <c r="R45" s="126">
        <v>110</v>
      </c>
      <c r="S45" s="126">
        <v>0</v>
      </c>
      <c r="T45" s="126">
        <v>26150.799999999999</v>
      </c>
      <c r="U45" s="126">
        <v>16.574561403508774</v>
      </c>
      <c r="V45" s="144" t="str">
        <f t="shared" si="26"/>
        <v>Blinde vlek</v>
      </c>
      <c r="W45" s="144">
        <f t="shared" si="27"/>
        <v>6.3380705001410181E-4</v>
      </c>
      <c r="X45" s="144" t="str">
        <f t="shared" si="28"/>
        <v>Blinde vlek</v>
      </c>
      <c r="Y45" s="142">
        <f>SUM(Z44:Z47)</f>
        <v>0</v>
      </c>
      <c r="Z45" s="139"/>
      <c r="AA45" s="139"/>
      <c r="AB45" s="139"/>
      <c r="AC45" s="139"/>
      <c r="AD45" s="126">
        <f t="shared" si="23"/>
        <v>0</v>
      </c>
      <c r="AE45" s="144" t="str">
        <f t="shared" si="45"/>
        <v>Blinde vlek</v>
      </c>
      <c r="AF45" s="126" t="str">
        <f t="shared" si="51"/>
        <v>Blinde vlek</v>
      </c>
      <c r="AG45" s="142">
        <f>SUM(AD44:AD47)</f>
        <v>0</v>
      </c>
      <c r="AH45" s="126" t="str">
        <f t="shared" si="52"/>
        <v>Blinde vlek</v>
      </c>
      <c r="AI45" s="104" t="s">
        <v>30</v>
      </c>
      <c r="AJ45" s="101" t="str">
        <f t="shared" si="46"/>
        <v>Sint-Truiden</v>
      </c>
      <c r="AK45" s="102">
        <v>1</v>
      </c>
      <c r="AL45" s="99">
        <f t="shared" si="47"/>
        <v>2</v>
      </c>
      <c r="AM45" s="99">
        <f t="shared" si="48"/>
        <v>2</v>
      </c>
      <c r="AN45" s="99">
        <f t="shared" si="34"/>
        <v>2</v>
      </c>
      <c r="AO45" s="99">
        <f t="shared" si="35"/>
        <v>2</v>
      </c>
      <c r="AP45" s="253"/>
      <c r="AQ45" s="253"/>
      <c r="AR45" s="253"/>
      <c r="AS45" s="248"/>
      <c r="AT45" s="256"/>
      <c r="AU45" s="239"/>
      <c r="AV45" s="242"/>
      <c r="AW45" s="227"/>
    </row>
    <row r="46" spans="1:49" x14ac:dyDescent="0.3">
      <c r="A46" s="146" t="s">
        <v>17</v>
      </c>
      <c r="B46" s="146" t="s">
        <v>14</v>
      </c>
      <c r="C46" s="146" t="s">
        <v>30</v>
      </c>
      <c r="D46" s="198" t="s">
        <v>176</v>
      </c>
      <c r="E46" s="199">
        <v>17</v>
      </c>
      <c r="F46" s="140" t="str">
        <f t="shared" si="18"/>
        <v>H-S-T-T</v>
      </c>
      <c r="G46" s="141" t="str">
        <f t="shared" si="49"/>
        <v>Blinde vlek</v>
      </c>
      <c r="H46" s="141" t="str">
        <f t="shared" si="50"/>
        <v>Blinde vlek</v>
      </c>
      <c r="I46" s="142">
        <f>SUM(J44:J47)</f>
        <v>0</v>
      </c>
      <c r="J46" s="200">
        <v>0</v>
      </c>
      <c r="K46" s="200">
        <v>0</v>
      </c>
      <c r="L46" s="200">
        <v>0</v>
      </c>
      <c r="M46" s="126">
        <f t="shared" si="32"/>
        <v>0</v>
      </c>
      <c r="N46" s="142">
        <f>SUM(O44:O47)</f>
        <v>0</v>
      </c>
      <c r="O46" s="126">
        <f t="shared" si="19"/>
        <v>0</v>
      </c>
      <c r="P46" s="143" t="str">
        <f>IF(SUM(L44:L47)&gt;0,SUM(O44:O47)/SUM(L44:L47), "Blinde vlek")</f>
        <v>Blinde vlek</v>
      </c>
      <c r="Q46" s="144" t="str">
        <f t="shared" si="44"/>
        <v>Blinde vlek</v>
      </c>
      <c r="R46" s="126">
        <v>229.7</v>
      </c>
      <c r="S46" s="126">
        <v>0</v>
      </c>
      <c r="T46" s="126">
        <v>26150.799999999999</v>
      </c>
      <c r="U46" s="126">
        <v>16.574561403508774</v>
      </c>
      <c r="V46" s="144" t="str">
        <f t="shared" si="26"/>
        <v>Blinde vlek</v>
      </c>
      <c r="W46" s="144">
        <f t="shared" si="27"/>
        <v>6.3380705001410181E-4</v>
      </c>
      <c r="X46" s="144" t="str">
        <f t="shared" si="28"/>
        <v>Blinde vlek</v>
      </c>
      <c r="Y46" s="142">
        <f>SUM(Z44:Z47)</f>
        <v>0</v>
      </c>
      <c r="Z46" s="139"/>
      <c r="AA46" s="139"/>
      <c r="AB46" s="139"/>
      <c r="AC46" s="139"/>
      <c r="AD46" s="126">
        <f t="shared" si="23"/>
        <v>0</v>
      </c>
      <c r="AE46" s="144" t="str">
        <f t="shared" si="45"/>
        <v>Blinde vlek</v>
      </c>
      <c r="AF46" s="126" t="str">
        <f t="shared" si="51"/>
        <v>Blinde vlek</v>
      </c>
      <c r="AG46" s="142">
        <f>SUM(AD44:AD47)</f>
        <v>0</v>
      </c>
      <c r="AH46" s="126" t="str">
        <f t="shared" si="52"/>
        <v>Blinde vlek</v>
      </c>
      <c r="AI46" s="104" t="s">
        <v>30</v>
      </c>
      <c r="AJ46" s="101" t="str">
        <f t="shared" si="46"/>
        <v>Tienen</v>
      </c>
      <c r="AK46" s="102">
        <v>1</v>
      </c>
      <c r="AL46" s="99">
        <f t="shared" si="47"/>
        <v>2</v>
      </c>
      <c r="AM46" s="99">
        <f t="shared" si="48"/>
        <v>2</v>
      </c>
      <c r="AN46" s="99">
        <f t="shared" si="34"/>
        <v>2</v>
      </c>
      <c r="AO46" s="99">
        <f t="shared" si="35"/>
        <v>2</v>
      </c>
      <c r="AP46" s="253"/>
      <c r="AQ46" s="253"/>
      <c r="AR46" s="253"/>
      <c r="AS46" s="248"/>
      <c r="AT46" s="256"/>
      <c r="AU46" s="239"/>
      <c r="AV46" s="242"/>
      <c r="AW46" s="227"/>
    </row>
    <row r="47" spans="1:49" x14ac:dyDescent="0.3">
      <c r="A47" s="146" t="s">
        <v>17</v>
      </c>
      <c r="B47" s="146" t="s">
        <v>14</v>
      </c>
      <c r="C47" s="146" t="s">
        <v>30</v>
      </c>
      <c r="D47" s="198" t="s">
        <v>177</v>
      </c>
      <c r="E47" s="199">
        <v>25</v>
      </c>
      <c r="F47" s="140" t="str">
        <f t="shared" si="18"/>
        <v>H-S-T-T</v>
      </c>
      <c r="G47" s="141" t="str">
        <f t="shared" si="49"/>
        <v>Blinde vlek</v>
      </c>
      <c r="H47" s="141" t="str">
        <f t="shared" si="50"/>
        <v>Blinde vlek</v>
      </c>
      <c r="I47" s="142">
        <f>SUM(J44:J47)</f>
        <v>0</v>
      </c>
      <c r="J47" s="200">
        <v>0</v>
      </c>
      <c r="K47" s="200">
        <v>0</v>
      </c>
      <c r="L47" s="200">
        <v>0</v>
      </c>
      <c r="M47" s="126">
        <f t="shared" si="32"/>
        <v>0</v>
      </c>
      <c r="N47" s="142">
        <f>SUM(O44:O47)</f>
        <v>0</v>
      </c>
      <c r="O47" s="126">
        <f t="shared" si="19"/>
        <v>0</v>
      </c>
      <c r="P47" s="143" t="str">
        <f>IF(SUM(L44:L47)&gt;0,SUM(O44:O47)/SUM(L44:L47), "Blinde vlek")</f>
        <v>Blinde vlek</v>
      </c>
      <c r="Q47" s="144" t="str">
        <f t="shared" si="44"/>
        <v>Blinde vlek</v>
      </c>
      <c r="R47" s="126">
        <v>757.2</v>
      </c>
      <c r="S47" s="126">
        <v>0</v>
      </c>
      <c r="T47" s="126">
        <v>26150.799999999999</v>
      </c>
      <c r="U47" s="126">
        <v>16.574561403508774</v>
      </c>
      <c r="V47" s="144" t="str">
        <f t="shared" si="26"/>
        <v>Blinde vlek</v>
      </c>
      <c r="W47" s="144">
        <f t="shared" si="27"/>
        <v>6.3380705001410181E-4</v>
      </c>
      <c r="X47" s="144" t="str">
        <f t="shared" si="28"/>
        <v>Blinde vlek</v>
      </c>
      <c r="Y47" s="142">
        <f>SUM(Z44:Z47)</f>
        <v>0</v>
      </c>
      <c r="Z47" s="139"/>
      <c r="AA47" s="139"/>
      <c r="AB47" s="139"/>
      <c r="AC47" s="139"/>
      <c r="AD47" s="126">
        <f t="shared" si="23"/>
        <v>0</v>
      </c>
      <c r="AE47" s="144" t="str">
        <f t="shared" si="45"/>
        <v>Blinde vlek</v>
      </c>
      <c r="AF47" s="126" t="str">
        <f t="shared" si="51"/>
        <v>Blinde vlek</v>
      </c>
      <c r="AG47" s="142">
        <f>SUM(AD44:AD47)</f>
        <v>0</v>
      </c>
      <c r="AH47" s="126" t="str">
        <f t="shared" si="52"/>
        <v>Blinde vlek</v>
      </c>
      <c r="AI47" s="104" t="s">
        <v>30</v>
      </c>
      <c r="AJ47" s="101" t="str">
        <f t="shared" si="46"/>
        <v>Tongeren</v>
      </c>
      <c r="AK47" s="102">
        <v>1</v>
      </c>
      <c r="AL47" s="99">
        <f t="shared" si="47"/>
        <v>2</v>
      </c>
      <c r="AM47" s="99">
        <f t="shared" si="48"/>
        <v>2</v>
      </c>
      <c r="AN47" s="99">
        <f t="shared" si="34"/>
        <v>2</v>
      </c>
      <c r="AO47" s="99">
        <f t="shared" si="35"/>
        <v>2</v>
      </c>
      <c r="AP47" s="254"/>
      <c r="AQ47" s="254"/>
      <c r="AR47" s="254"/>
      <c r="AS47" s="249"/>
      <c r="AT47" s="257"/>
      <c r="AU47" s="240"/>
      <c r="AV47" s="242"/>
      <c r="AW47" s="228"/>
    </row>
    <row r="48" spans="1:49" x14ac:dyDescent="0.3">
      <c r="A48" s="147" t="s">
        <v>17</v>
      </c>
      <c r="B48" s="147" t="s">
        <v>15</v>
      </c>
      <c r="C48" s="147" t="s">
        <v>31</v>
      </c>
      <c r="D48" s="198" t="s">
        <v>174</v>
      </c>
      <c r="E48" s="199">
        <v>21</v>
      </c>
      <c r="F48" s="140" t="str">
        <f t="shared" si="18"/>
        <v>H-S-T-T</v>
      </c>
      <c r="G48" s="141" t="str">
        <f t="shared" si="49"/>
        <v>Blinde vlek</v>
      </c>
      <c r="H48" s="141" t="str">
        <f t="shared" si="50"/>
        <v>Blinde vlek</v>
      </c>
      <c r="I48" s="142">
        <f>SUM(J48:J51)</f>
        <v>0</v>
      </c>
      <c r="J48" s="200">
        <v>0</v>
      </c>
      <c r="K48" s="200">
        <v>0</v>
      </c>
      <c r="L48" s="200">
        <v>0</v>
      </c>
      <c r="M48" s="126">
        <f t="shared" si="32"/>
        <v>0</v>
      </c>
      <c r="N48" s="142">
        <f>SUM(O48:O51)</f>
        <v>0</v>
      </c>
      <c r="O48" s="126">
        <f t="shared" si="19"/>
        <v>0</v>
      </c>
      <c r="P48" s="143" t="str">
        <f>IF(SUM(L48:L51)&gt;0,SUM(O48:O51)/SUM(L48:L51), "Blinde vlek")</f>
        <v>Blinde vlek</v>
      </c>
      <c r="Q48" s="144" t="str">
        <f t="shared" si="44"/>
        <v>Blinde vlek</v>
      </c>
      <c r="R48" s="126">
        <v>776</v>
      </c>
      <c r="S48" s="126">
        <v>0</v>
      </c>
      <c r="T48" s="126">
        <v>26150.799999999999</v>
      </c>
      <c r="U48" s="126">
        <v>52.07706251931198</v>
      </c>
      <c r="V48" s="144" t="str">
        <f t="shared" si="26"/>
        <v>Blinde vlek</v>
      </c>
      <c r="W48" s="144">
        <f t="shared" si="27"/>
        <v>1.9914137433390939E-3</v>
      </c>
      <c r="X48" s="144" t="str">
        <f t="shared" si="28"/>
        <v>Blinde vlek</v>
      </c>
      <c r="Y48" s="142">
        <f>SUM(Z48:Z51)</f>
        <v>0</v>
      </c>
      <c r="Z48" s="139"/>
      <c r="AA48" s="139"/>
      <c r="AB48" s="139"/>
      <c r="AC48" s="139"/>
      <c r="AD48" s="126">
        <f t="shared" si="23"/>
        <v>0</v>
      </c>
      <c r="AE48" s="144" t="str">
        <f t="shared" si="45"/>
        <v>Blinde vlek</v>
      </c>
      <c r="AF48" s="126" t="str">
        <f t="shared" si="51"/>
        <v>Blinde vlek</v>
      </c>
      <c r="AG48" s="142">
        <f>SUM(AD48:AD51)</f>
        <v>-1</v>
      </c>
      <c r="AH48" s="126" t="str">
        <f t="shared" si="52"/>
        <v>Blinde vlek</v>
      </c>
      <c r="AI48" s="105" t="s">
        <v>31</v>
      </c>
      <c r="AJ48" s="101" t="str">
        <f t="shared" si="46"/>
        <v>Hasselt</v>
      </c>
      <c r="AK48" s="102">
        <v>1</v>
      </c>
      <c r="AL48" s="99">
        <f t="shared" si="47"/>
        <v>2</v>
      </c>
      <c r="AM48" s="99">
        <f t="shared" si="48"/>
        <v>2</v>
      </c>
      <c r="AN48" s="99">
        <f t="shared" si="34"/>
        <v>2</v>
      </c>
      <c r="AO48" s="99">
        <f t="shared" si="35"/>
        <v>2</v>
      </c>
      <c r="AP48" s="264">
        <f>N48+AG48</f>
        <v>-1</v>
      </c>
      <c r="AQ48" s="264">
        <f>SUM(AK48:AK51)+AP48</f>
        <v>3</v>
      </c>
      <c r="AR48" s="264">
        <f>SUM(AA48:AA51,AC48:AC51)</f>
        <v>1</v>
      </c>
      <c r="AS48" s="267">
        <f>IF(AR48&gt;0,AP48/AR48,"Geen noden")</f>
        <v>-1</v>
      </c>
      <c r="AT48" s="270">
        <f>IF(P48= "Blinde vlek",IF(SUM(AK48:AK51)&lt;-AG48,SUM(AK48:AK51),-AG48),IF(N48&gt;0,0,IF(N48&lt;-SUM(AK48:AK51),SUM(AK48:AK51),-N48)))</f>
        <v>1</v>
      </c>
      <c r="AU48" s="238">
        <f>AT48*$AZ$10*(AM48+AO48)</f>
        <v>8</v>
      </c>
      <c r="AV48" s="241">
        <f>IF(AT48&gt;0,AU48/SUM(AK48:AK51),0)</f>
        <v>2</v>
      </c>
      <c r="AW48" s="226" t="str">
        <f>IF(AV48&gt;=$AZ$5,$AZ$4,IF(AV48&gt;=$BA$5,$BA$4,IF(AV48&gt;=$BB$5,$BB$4,$BC$4)))</f>
        <v>C</v>
      </c>
    </row>
    <row r="49" spans="1:49" x14ac:dyDescent="0.3">
      <c r="A49" s="147" t="s">
        <v>17</v>
      </c>
      <c r="B49" s="147" t="s">
        <v>15</v>
      </c>
      <c r="C49" s="147" t="s">
        <v>31</v>
      </c>
      <c r="D49" s="198" t="s">
        <v>175</v>
      </c>
      <c r="E49" s="199">
        <v>24</v>
      </c>
      <c r="F49" s="140" t="str">
        <f t="shared" si="18"/>
        <v>H-S-T-T</v>
      </c>
      <c r="G49" s="141" t="str">
        <f t="shared" si="49"/>
        <v>Blinde vlek</v>
      </c>
      <c r="H49" s="141" t="str">
        <f t="shared" si="50"/>
        <v>Blinde vlek</v>
      </c>
      <c r="I49" s="142">
        <f>SUM(J48:J51)</f>
        <v>0</v>
      </c>
      <c r="J49" s="200">
        <v>0</v>
      </c>
      <c r="K49" s="200">
        <v>0</v>
      </c>
      <c r="L49" s="200">
        <v>0</v>
      </c>
      <c r="M49" s="126">
        <f t="shared" si="32"/>
        <v>0</v>
      </c>
      <c r="N49" s="142">
        <f>SUM(O48:O51)</f>
        <v>0</v>
      </c>
      <c r="O49" s="126">
        <f t="shared" si="19"/>
        <v>0</v>
      </c>
      <c r="P49" s="143" t="str">
        <f>IF(SUM(L48:L51)&gt;0,SUM(O48:O51)/SUM(L48:L51), "Blinde vlek")</f>
        <v>Blinde vlek</v>
      </c>
      <c r="Q49" s="144" t="str">
        <f t="shared" si="44"/>
        <v>Blinde vlek</v>
      </c>
      <c r="R49" s="126">
        <v>110</v>
      </c>
      <c r="S49" s="126">
        <v>0</v>
      </c>
      <c r="T49" s="126">
        <v>26150.799999999999</v>
      </c>
      <c r="U49" s="126">
        <v>52.07706251931198</v>
      </c>
      <c r="V49" s="144" t="str">
        <f t="shared" si="26"/>
        <v>Blinde vlek</v>
      </c>
      <c r="W49" s="144">
        <f t="shared" si="27"/>
        <v>1.9914137433390939E-3</v>
      </c>
      <c r="X49" s="144" t="str">
        <f t="shared" si="28"/>
        <v>Blinde vlek</v>
      </c>
      <c r="Y49" s="142">
        <f>SUM(Z48:Z51)</f>
        <v>0</v>
      </c>
      <c r="Z49" s="139"/>
      <c r="AA49" s="139"/>
      <c r="AB49" s="139"/>
      <c r="AC49" s="139"/>
      <c r="AD49" s="126">
        <f t="shared" si="23"/>
        <v>0</v>
      </c>
      <c r="AE49" s="144" t="str">
        <f t="shared" si="45"/>
        <v>Blinde vlek</v>
      </c>
      <c r="AF49" s="126" t="str">
        <f t="shared" si="51"/>
        <v>Blinde vlek</v>
      </c>
      <c r="AG49" s="142">
        <f>SUM(AD48:AD51)</f>
        <v>-1</v>
      </c>
      <c r="AH49" s="126" t="str">
        <f t="shared" si="52"/>
        <v>Blinde vlek</v>
      </c>
      <c r="AI49" s="105" t="s">
        <v>31</v>
      </c>
      <c r="AJ49" s="101" t="str">
        <f t="shared" si="46"/>
        <v>Sint-Truiden</v>
      </c>
      <c r="AK49" s="102">
        <v>1</v>
      </c>
      <c r="AL49" s="99">
        <f t="shared" si="47"/>
        <v>2</v>
      </c>
      <c r="AM49" s="99">
        <f t="shared" si="48"/>
        <v>2</v>
      </c>
      <c r="AN49" s="99">
        <f t="shared" si="34"/>
        <v>2</v>
      </c>
      <c r="AO49" s="99">
        <f t="shared" si="35"/>
        <v>2</v>
      </c>
      <c r="AP49" s="265"/>
      <c r="AQ49" s="265"/>
      <c r="AR49" s="265"/>
      <c r="AS49" s="268"/>
      <c r="AT49" s="271"/>
      <c r="AU49" s="239"/>
      <c r="AV49" s="242"/>
      <c r="AW49" s="227"/>
    </row>
    <row r="50" spans="1:49" x14ac:dyDescent="0.3">
      <c r="A50" s="147" t="s">
        <v>17</v>
      </c>
      <c r="B50" s="147" t="s">
        <v>15</v>
      </c>
      <c r="C50" s="147" t="s">
        <v>31</v>
      </c>
      <c r="D50" s="198" t="s">
        <v>176</v>
      </c>
      <c r="E50" s="199">
        <v>17</v>
      </c>
      <c r="F50" s="140" t="str">
        <f t="shared" si="18"/>
        <v>H-S-T-T</v>
      </c>
      <c r="G50" s="141" t="str">
        <f t="shared" si="49"/>
        <v>Blinde vlek</v>
      </c>
      <c r="H50" s="141" t="str">
        <f t="shared" si="50"/>
        <v>Blinde vlek</v>
      </c>
      <c r="I50" s="142">
        <f>SUM(J48:J51)</f>
        <v>0</v>
      </c>
      <c r="J50" s="200">
        <v>0</v>
      </c>
      <c r="K50" s="200">
        <v>0</v>
      </c>
      <c r="L50" s="200">
        <v>0</v>
      </c>
      <c r="M50" s="126">
        <f t="shared" si="32"/>
        <v>0</v>
      </c>
      <c r="N50" s="142">
        <f>SUM(O48:O51)</f>
        <v>0</v>
      </c>
      <c r="O50" s="126">
        <f t="shared" si="19"/>
        <v>0</v>
      </c>
      <c r="P50" s="143" t="str">
        <f>IF(SUM(L48:L51)&gt;0,SUM(O48:O51)/SUM(L48:L51), "Blinde vlek")</f>
        <v>Blinde vlek</v>
      </c>
      <c r="Q50" s="144" t="str">
        <f t="shared" si="44"/>
        <v>Blinde vlek</v>
      </c>
      <c r="R50" s="126">
        <v>229.7</v>
      </c>
      <c r="S50" s="126">
        <v>0</v>
      </c>
      <c r="T50" s="126">
        <v>26150.799999999999</v>
      </c>
      <c r="U50" s="126">
        <v>52.07706251931198</v>
      </c>
      <c r="V50" s="144" t="str">
        <f t="shared" si="26"/>
        <v>Blinde vlek</v>
      </c>
      <c r="W50" s="144">
        <f t="shared" si="27"/>
        <v>1.9914137433390939E-3</v>
      </c>
      <c r="X50" s="144" t="str">
        <f t="shared" si="28"/>
        <v>Blinde vlek</v>
      </c>
      <c r="Y50" s="142">
        <f>SUM(Z48:Z51)</f>
        <v>0</v>
      </c>
      <c r="Z50" s="139"/>
      <c r="AA50" s="139"/>
      <c r="AB50" s="139"/>
      <c r="AC50" s="139"/>
      <c r="AD50" s="126">
        <f t="shared" si="23"/>
        <v>0</v>
      </c>
      <c r="AE50" s="144" t="str">
        <f t="shared" si="45"/>
        <v>Blinde vlek</v>
      </c>
      <c r="AF50" s="126" t="str">
        <f t="shared" si="51"/>
        <v>Blinde vlek</v>
      </c>
      <c r="AG50" s="142">
        <f>SUM(AD48:AD51)</f>
        <v>-1</v>
      </c>
      <c r="AH50" s="126" t="str">
        <f t="shared" si="52"/>
        <v>Blinde vlek</v>
      </c>
      <c r="AI50" s="105" t="s">
        <v>31</v>
      </c>
      <c r="AJ50" s="101" t="str">
        <f t="shared" si="46"/>
        <v>Tienen</v>
      </c>
      <c r="AK50" s="102">
        <v>1</v>
      </c>
      <c r="AL50" s="99">
        <f t="shared" si="47"/>
        <v>2</v>
      </c>
      <c r="AM50" s="99">
        <f t="shared" si="48"/>
        <v>2</v>
      </c>
      <c r="AN50" s="99">
        <f t="shared" si="34"/>
        <v>2</v>
      </c>
      <c r="AO50" s="99">
        <f t="shared" si="35"/>
        <v>2</v>
      </c>
      <c r="AP50" s="265"/>
      <c r="AQ50" s="265"/>
      <c r="AR50" s="265"/>
      <c r="AS50" s="268"/>
      <c r="AT50" s="271"/>
      <c r="AU50" s="239"/>
      <c r="AV50" s="242"/>
      <c r="AW50" s="227"/>
    </row>
    <row r="51" spans="1:49" x14ac:dyDescent="0.3">
      <c r="A51" s="147" t="s">
        <v>17</v>
      </c>
      <c r="B51" s="147" t="s">
        <v>15</v>
      </c>
      <c r="C51" s="147" t="s">
        <v>31</v>
      </c>
      <c r="D51" s="198" t="s">
        <v>177</v>
      </c>
      <c r="E51" s="199">
        <v>25</v>
      </c>
      <c r="F51" s="140" t="str">
        <f t="shared" si="18"/>
        <v>H-S-T-T</v>
      </c>
      <c r="G51" s="141" t="str">
        <f t="shared" si="49"/>
        <v>Blinde vlek</v>
      </c>
      <c r="H51" s="141" t="str">
        <f t="shared" si="50"/>
        <v>Blinde vlek</v>
      </c>
      <c r="I51" s="142">
        <f>SUM(J48:J51)</f>
        <v>0</v>
      </c>
      <c r="J51" s="200">
        <v>0</v>
      </c>
      <c r="K51" s="200">
        <v>0</v>
      </c>
      <c r="L51" s="200">
        <v>0</v>
      </c>
      <c r="M51" s="126">
        <f t="shared" si="32"/>
        <v>0</v>
      </c>
      <c r="N51" s="142">
        <f>SUM(O48:O51)</f>
        <v>0</v>
      </c>
      <c r="O51" s="126">
        <f t="shared" si="19"/>
        <v>0</v>
      </c>
      <c r="P51" s="143" t="str">
        <f>IF(SUM(L48:L51)&gt;0,SUM(O48:O51)/SUM(L48:L51), "Blinde vlek")</f>
        <v>Blinde vlek</v>
      </c>
      <c r="Q51" s="144" t="str">
        <f t="shared" si="44"/>
        <v>Blinde vlek</v>
      </c>
      <c r="R51" s="126">
        <v>757.2</v>
      </c>
      <c r="S51" s="126">
        <v>0</v>
      </c>
      <c r="T51" s="126">
        <v>26150.799999999999</v>
      </c>
      <c r="U51" s="126">
        <v>52.07706251931198</v>
      </c>
      <c r="V51" s="144" t="str">
        <f t="shared" si="26"/>
        <v>Blinde vlek</v>
      </c>
      <c r="W51" s="144">
        <f t="shared" si="27"/>
        <v>1.9914137433390939E-3</v>
      </c>
      <c r="X51" s="144" t="str">
        <f t="shared" si="28"/>
        <v>Blinde vlek</v>
      </c>
      <c r="Y51" s="142">
        <f>SUM(Z48:Z51)</f>
        <v>0</v>
      </c>
      <c r="Z51" s="139"/>
      <c r="AA51" s="139"/>
      <c r="AB51" s="139"/>
      <c r="AC51" s="139">
        <v>1</v>
      </c>
      <c r="AD51" s="126">
        <f t="shared" si="23"/>
        <v>-1</v>
      </c>
      <c r="AE51" s="144" t="str">
        <f t="shared" si="45"/>
        <v>Blinde vlek</v>
      </c>
      <c r="AF51" s="126" t="str">
        <f t="shared" si="51"/>
        <v>Blinde vlek</v>
      </c>
      <c r="AG51" s="142">
        <f>SUM(AD48:AD51)</f>
        <v>-1</v>
      </c>
      <c r="AH51" s="126" t="str">
        <f t="shared" si="52"/>
        <v>Blinde vlek</v>
      </c>
      <c r="AI51" s="105" t="s">
        <v>31</v>
      </c>
      <c r="AJ51" s="101" t="str">
        <f t="shared" si="46"/>
        <v>Tongeren</v>
      </c>
      <c r="AK51" s="102">
        <v>1</v>
      </c>
      <c r="AL51" s="99">
        <f t="shared" si="47"/>
        <v>2</v>
      </c>
      <c r="AM51" s="99">
        <f t="shared" si="48"/>
        <v>2</v>
      </c>
      <c r="AN51" s="99">
        <f t="shared" si="34"/>
        <v>2</v>
      </c>
      <c r="AO51" s="99">
        <f t="shared" si="35"/>
        <v>2</v>
      </c>
      <c r="AP51" s="266"/>
      <c r="AQ51" s="266"/>
      <c r="AR51" s="266"/>
      <c r="AS51" s="269"/>
      <c r="AT51" s="272"/>
      <c r="AU51" s="240"/>
      <c r="AV51" s="242"/>
      <c r="AW51" s="228"/>
    </row>
    <row r="52" spans="1:49" x14ac:dyDescent="0.3">
      <c r="A52" s="145" t="s">
        <v>17</v>
      </c>
      <c r="B52" s="145" t="s">
        <v>16</v>
      </c>
      <c r="C52" s="145" t="s">
        <v>32</v>
      </c>
      <c r="D52" s="198" t="s">
        <v>174</v>
      </c>
      <c r="E52" s="199">
        <v>21</v>
      </c>
      <c r="F52" s="140" t="str">
        <f t="shared" si="18"/>
        <v>H-S-T-T</v>
      </c>
      <c r="G52" s="141" t="str">
        <f t="shared" si="49"/>
        <v>A</v>
      </c>
      <c r="H52" s="141" t="str">
        <f t="shared" si="50"/>
        <v>Blinde vlek</v>
      </c>
      <c r="I52" s="142">
        <f>SUM(J52:J55)</f>
        <v>34.583509513742072</v>
      </c>
      <c r="J52" s="200">
        <v>0</v>
      </c>
      <c r="K52" s="200">
        <v>0</v>
      </c>
      <c r="L52" s="200">
        <v>0</v>
      </c>
      <c r="M52" s="126">
        <f t="shared" si="32"/>
        <v>0</v>
      </c>
      <c r="N52" s="142">
        <f>SUM(O52:O55)</f>
        <v>-12.026904982165657</v>
      </c>
      <c r="O52" s="126">
        <f t="shared" si="19"/>
        <v>0</v>
      </c>
      <c r="P52" s="143">
        <f>IF(SUM(L52:L55)&gt;0,SUM(O52:O55)/SUM(L52:L55), "Blinde vlek")</f>
        <v>-0.53318773955226739</v>
      </c>
      <c r="Q52" s="144" t="str">
        <f t="shared" si="44"/>
        <v>Blinde vlek</v>
      </c>
      <c r="R52" s="126">
        <v>776</v>
      </c>
      <c r="S52" s="126">
        <v>0</v>
      </c>
      <c r="T52" s="126">
        <v>26150.799999999999</v>
      </c>
      <c r="U52" s="126">
        <v>393.70486527643408</v>
      </c>
      <c r="V52" s="144" t="str">
        <f t="shared" si="26"/>
        <v>Blinde vlek</v>
      </c>
      <c r="W52" s="144">
        <f t="shared" si="27"/>
        <v>1.5055174804458529E-2</v>
      </c>
      <c r="X52" s="144" t="str">
        <f t="shared" si="28"/>
        <v>Blinde vlek</v>
      </c>
      <c r="Y52" s="142">
        <f>SUM(Z52:Z55)</f>
        <v>31</v>
      </c>
      <c r="Z52" s="139"/>
      <c r="AA52" s="139"/>
      <c r="AB52" s="139"/>
      <c r="AC52" s="139">
        <v>3</v>
      </c>
      <c r="AD52" s="126">
        <f t="shared" si="23"/>
        <v>-3</v>
      </c>
      <c r="AE52" s="144" t="str">
        <f t="shared" si="45"/>
        <v>Blinde vlek</v>
      </c>
      <c r="AF52" s="126" t="str">
        <f t="shared" si="51"/>
        <v>Blinde vlek</v>
      </c>
      <c r="AG52" s="142">
        <f>SUM(AD52:AD55)</f>
        <v>-6</v>
      </c>
      <c r="AH52" s="126" t="str">
        <f t="shared" si="52"/>
        <v>B</v>
      </c>
      <c r="AI52" s="103" t="s">
        <v>32</v>
      </c>
      <c r="AJ52" s="101" t="str">
        <f t="shared" si="46"/>
        <v>Hasselt</v>
      </c>
      <c r="AK52" s="102">
        <v>1</v>
      </c>
      <c r="AL52" s="99">
        <f t="shared" si="47"/>
        <v>2</v>
      </c>
      <c r="AM52" s="99">
        <f t="shared" si="48"/>
        <v>2</v>
      </c>
      <c r="AN52" s="99">
        <f t="shared" si="34"/>
        <v>2</v>
      </c>
      <c r="AO52" s="99">
        <f t="shared" si="35"/>
        <v>1</v>
      </c>
      <c r="AP52" s="91">
        <f t="shared" ref="AP52:AP59" si="54">O52+AD52</f>
        <v>-3</v>
      </c>
      <c r="AQ52" s="91">
        <f t="shared" ref="AQ52:AQ59" si="55">O52+AD52+AK52</f>
        <v>-2</v>
      </c>
      <c r="AR52" s="91">
        <f t="shared" si="38"/>
        <v>3</v>
      </c>
      <c r="AS52" s="100">
        <f t="shared" si="39"/>
        <v>-1</v>
      </c>
      <c r="AT52" s="165">
        <f t="shared" si="40"/>
        <v>1</v>
      </c>
      <c r="AU52" s="166">
        <f t="shared" ref="AU52:AU59" si="56">AT52*SUM(AL52:AO52)</f>
        <v>7</v>
      </c>
      <c r="AV52" s="167">
        <f t="shared" si="42"/>
        <v>7</v>
      </c>
      <c r="AW52" s="168" t="str">
        <f t="shared" ref="AW52:AW60" si="57">IF(AV52&gt;=$AZ$5,$AZ$4,IF(AV52&gt;=$BA$5,$BA$4,IF(AV52&gt;=$BB$5,$BB$4,$BC$4)))</f>
        <v>A</v>
      </c>
    </row>
    <row r="53" spans="1:49" x14ac:dyDescent="0.3">
      <c r="A53" s="145" t="s">
        <v>17</v>
      </c>
      <c r="B53" s="145" t="s">
        <v>16</v>
      </c>
      <c r="C53" s="145" t="s">
        <v>32</v>
      </c>
      <c r="D53" s="198" t="s">
        <v>175</v>
      </c>
      <c r="E53" s="199">
        <v>24</v>
      </c>
      <c r="F53" s="140" t="str">
        <f t="shared" si="18"/>
        <v>H-S-T-T</v>
      </c>
      <c r="G53" s="141" t="str">
        <f t="shared" si="49"/>
        <v>A</v>
      </c>
      <c r="H53" s="141" t="str">
        <f t="shared" si="50"/>
        <v>A</v>
      </c>
      <c r="I53" s="142">
        <f>SUM(J52:J55)</f>
        <v>34.583509513742072</v>
      </c>
      <c r="J53" s="200">
        <v>12.254228329809724</v>
      </c>
      <c r="K53" s="200">
        <v>6.0629921259842519</v>
      </c>
      <c r="L53" s="200">
        <v>5.1535433070866139</v>
      </c>
      <c r="M53" s="126">
        <f t="shared" si="32"/>
        <v>-6.191236203825472</v>
      </c>
      <c r="N53" s="142">
        <f>SUM(O52:O55)</f>
        <v>-12.026904982165657</v>
      </c>
      <c r="O53" s="126">
        <f t="shared" si="19"/>
        <v>-7.10068502272311</v>
      </c>
      <c r="P53" s="143">
        <f>IF(SUM(L52:L55)&gt;0,SUM(O52:O55)/SUM(L52:L55), "Blinde vlek")</f>
        <v>-0.53318773955226739</v>
      </c>
      <c r="Q53" s="144">
        <f t="shared" si="44"/>
        <v>-1.3778258180073872</v>
      </c>
      <c r="R53" s="126">
        <v>110</v>
      </c>
      <c r="S53" s="126">
        <v>6.0629921259842519</v>
      </c>
      <c r="T53" s="126">
        <v>26150.799999999999</v>
      </c>
      <c r="U53" s="126">
        <v>393.70486527643408</v>
      </c>
      <c r="V53" s="144">
        <f t="shared" si="26"/>
        <v>5.5118110236220472E-2</v>
      </c>
      <c r="W53" s="144">
        <f t="shared" si="27"/>
        <v>1.5055174804458529E-2</v>
      </c>
      <c r="X53" s="144" t="str">
        <f t="shared" si="28"/>
        <v>C</v>
      </c>
      <c r="Y53" s="142">
        <f>SUM(Z52:Z55)</f>
        <v>31</v>
      </c>
      <c r="Z53" s="139">
        <v>11</v>
      </c>
      <c r="AA53" s="139">
        <v>7</v>
      </c>
      <c r="AB53" s="139">
        <v>4</v>
      </c>
      <c r="AC53" s="139">
        <v>7</v>
      </c>
      <c r="AD53" s="126">
        <f t="shared" si="23"/>
        <v>-3</v>
      </c>
      <c r="AE53" s="144">
        <f t="shared" si="45"/>
        <v>-0.27272727272727271</v>
      </c>
      <c r="AF53" s="126" t="str">
        <f t="shared" si="51"/>
        <v>A</v>
      </c>
      <c r="AG53" s="142">
        <f>SUM(AD52:AD55)</f>
        <v>-6</v>
      </c>
      <c r="AH53" s="126" t="str">
        <f t="shared" si="52"/>
        <v>B</v>
      </c>
      <c r="AI53" s="103" t="s">
        <v>32</v>
      </c>
      <c r="AJ53" s="101" t="str">
        <f t="shared" si="46"/>
        <v>Sint-Truiden</v>
      </c>
      <c r="AK53" s="102">
        <v>1</v>
      </c>
      <c r="AL53" s="99">
        <f t="shared" si="47"/>
        <v>2</v>
      </c>
      <c r="AM53" s="99">
        <f t="shared" si="48"/>
        <v>2</v>
      </c>
      <c r="AN53" s="99">
        <f t="shared" si="34"/>
        <v>2</v>
      </c>
      <c r="AO53" s="99">
        <f t="shared" si="35"/>
        <v>1</v>
      </c>
      <c r="AP53" s="91">
        <f t="shared" si="54"/>
        <v>-10.100685022723109</v>
      </c>
      <c r="AQ53" s="91">
        <f t="shared" si="55"/>
        <v>-9.1006850227231091</v>
      </c>
      <c r="AR53" s="91">
        <f t="shared" si="38"/>
        <v>14</v>
      </c>
      <c r="AS53" s="100">
        <f t="shared" si="39"/>
        <v>-0.72147750162307922</v>
      </c>
      <c r="AT53" s="165">
        <f t="shared" si="40"/>
        <v>1</v>
      </c>
      <c r="AU53" s="166">
        <f t="shared" si="56"/>
        <v>7</v>
      </c>
      <c r="AV53" s="167">
        <f t="shared" si="42"/>
        <v>7</v>
      </c>
      <c r="AW53" s="168" t="str">
        <f t="shared" si="57"/>
        <v>A</v>
      </c>
    </row>
    <row r="54" spans="1:49" x14ac:dyDescent="0.3">
      <c r="A54" s="145" t="s">
        <v>17</v>
      </c>
      <c r="B54" s="145" t="s">
        <v>16</v>
      </c>
      <c r="C54" s="145" t="s">
        <v>32</v>
      </c>
      <c r="D54" s="191" t="s">
        <v>176</v>
      </c>
      <c r="E54" s="199">
        <v>17</v>
      </c>
      <c r="F54" s="140" t="str">
        <f t="shared" si="18"/>
        <v>H-S-T-T</v>
      </c>
      <c r="G54" s="141" t="str">
        <f t="shared" si="49"/>
        <v>A</v>
      </c>
      <c r="H54" s="141" t="str">
        <f t="shared" si="50"/>
        <v>Blinde vlek</v>
      </c>
      <c r="I54" s="142">
        <f>SUM(J52:J55)</f>
        <v>34.583509513742072</v>
      </c>
      <c r="J54" s="200">
        <v>5</v>
      </c>
      <c r="K54" s="190">
        <v>5</v>
      </c>
      <c r="L54" s="190">
        <v>5</v>
      </c>
      <c r="M54" s="126">
        <f t="shared" si="32"/>
        <v>0</v>
      </c>
      <c r="N54" s="142">
        <f>SUM(O52:O55)</f>
        <v>-12.026904982165657</v>
      </c>
      <c r="O54" s="126">
        <f t="shared" si="19"/>
        <v>0</v>
      </c>
      <c r="P54" s="143">
        <f>IF(SUM(L52:L55)&gt;0,SUM(O52:O55)/SUM(L52:L55), "Blinde vlek")</f>
        <v>-0.53318773955226739</v>
      </c>
      <c r="Q54" s="144">
        <f t="shared" si="44"/>
        <v>0</v>
      </c>
      <c r="R54" s="126">
        <v>229.7</v>
      </c>
      <c r="S54" s="126">
        <v>0</v>
      </c>
      <c r="T54" s="126">
        <v>26150.799999999999</v>
      </c>
      <c r="U54" s="126">
        <v>393.70486527643408</v>
      </c>
      <c r="V54" s="144" t="str">
        <f t="shared" si="26"/>
        <v>Blinde vlek</v>
      </c>
      <c r="W54" s="144">
        <f t="shared" si="27"/>
        <v>1.5055174804458529E-2</v>
      </c>
      <c r="X54" s="144" t="str">
        <f t="shared" si="28"/>
        <v>Blinde vlek</v>
      </c>
      <c r="Y54" s="142">
        <f>SUM(Z52:Z55)</f>
        <v>31</v>
      </c>
      <c r="Z54" s="139">
        <v>5</v>
      </c>
      <c r="AA54" s="139">
        <v>2</v>
      </c>
      <c r="AB54" s="139">
        <v>3</v>
      </c>
      <c r="AC54" s="139">
        <v>6</v>
      </c>
      <c r="AD54" s="126">
        <f t="shared" si="23"/>
        <v>-3</v>
      </c>
      <c r="AE54" s="144">
        <f t="shared" si="45"/>
        <v>-0.6</v>
      </c>
      <c r="AF54" s="126" t="str">
        <f t="shared" si="51"/>
        <v>A</v>
      </c>
      <c r="AG54" s="142">
        <f>SUM(AD52:AD55)</f>
        <v>-6</v>
      </c>
      <c r="AH54" s="126" t="str">
        <f t="shared" si="52"/>
        <v>B</v>
      </c>
      <c r="AI54" s="103" t="s">
        <v>32</v>
      </c>
      <c r="AJ54" s="101" t="str">
        <f t="shared" si="46"/>
        <v>Tienen</v>
      </c>
      <c r="AK54" s="102">
        <v>1</v>
      </c>
      <c r="AL54" s="99">
        <f t="shared" si="47"/>
        <v>2</v>
      </c>
      <c r="AM54" s="99">
        <f t="shared" si="48"/>
        <v>2</v>
      </c>
      <c r="AN54" s="99">
        <f t="shared" si="34"/>
        <v>2</v>
      </c>
      <c r="AO54" s="99">
        <f t="shared" si="35"/>
        <v>1</v>
      </c>
      <c r="AP54" s="91">
        <f t="shared" si="54"/>
        <v>-3</v>
      </c>
      <c r="AQ54" s="91">
        <f t="shared" si="55"/>
        <v>-2</v>
      </c>
      <c r="AR54" s="91">
        <f t="shared" si="38"/>
        <v>8</v>
      </c>
      <c r="AS54" s="100">
        <f t="shared" si="39"/>
        <v>-0.375</v>
      </c>
      <c r="AT54" s="165">
        <f t="shared" si="40"/>
        <v>1</v>
      </c>
      <c r="AU54" s="166">
        <f t="shared" si="56"/>
        <v>7</v>
      </c>
      <c r="AV54" s="167">
        <f t="shared" si="42"/>
        <v>7</v>
      </c>
      <c r="AW54" s="168" t="str">
        <f t="shared" si="57"/>
        <v>A</v>
      </c>
    </row>
    <row r="55" spans="1:49" x14ac:dyDescent="0.3">
      <c r="A55" s="145" t="s">
        <v>17</v>
      </c>
      <c r="B55" s="145" t="s">
        <v>16</v>
      </c>
      <c r="C55" s="145" t="s">
        <v>32</v>
      </c>
      <c r="D55" s="198" t="s">
        <v>177</v>
      </c>
      <c r="E55" s="199">
        <v>25</v>
      </c>
      <c r="F55" s="140" t="str">
        <f t="shared" si="18"/>
        <v>H-S-T-T</v>
      </c>
      <c r="G55" s="141" t="str">
        <f t="shared" si="49"/>
        <v>A</v>
      </c>
      <c r="H55" s="141" t="str">
        <f t="shared" si="50"/>
        <v>A</v>
      </c>
      <c r="I55" s="142">
        <f>SUM(J52:J55)</f>
        <v>34.583509513742072</v>
      </c>
      <c r="J55" s="200">
        <v>17.329281183932345</v>
      </c>
      <c r="K55" s="200">
        <v>14.591836734693878</v>
      </c>
      <c r="L55" s="200">
        <v>12.403061224489797</v>
      </c>
      <c r="M55" s="126">
        <f t="shared" si="32"/>
        <v>-2.7374444492384669</v>
      </c>
      <c r="N55" s="142">
        <f>SUM(O52:O55)</f>
        <v>-12.026904982165657</v>
      </c>
      <c r="O55" s="126">
        <f t="shared" si="19"/>
        <v>-4.9262199594425482</v>
      </c>
      <c r="P55" s="143">
        <f>IF(SUM(L52:L55)&gt;0,SUM(O52:O55)/SUM(L52:L55), "Blinde vlek")</f>
        <v>-0.53318773955226739</v>
      </c>
      <c r="Q55" s="144">
        <f t="shared" si="44"/>
        <v>-0.39717775074074019</v>
      </c>
      <c r="R55" s="126">
        <v>757.2</v>
      </c>
      <c r="S55" s="126">
        <v>14.591836734693878</v>
      </c>
      <c r="T55" s="126">
        <v>26150.799999999999</v>
      </c>
      <c r="U55" s="126">
        <v>393.70486527643408</v>
      </c>
      <c r="V55" s="144">
        <f t="shared" si="26"/>
        <v>1.9270782798063758E-2</v>
      </c>
      <c r="W55" s="144">
        <f t="shared" si="27"/>
        <v>1.5055174804458529E-2</v>
      </c>
      <c r="X55" s="144" t="str">
        <f t="shared" si="28"/>
        <v>B</v>
      </c>
      <c r="Y55" s="142">
        <f>SUM(Z52:Z55)</f>
        <v>31</v>
      </c>
      <c r="Z55" s="139">
        <v>15</v>
      </c>
      <c r="AA55" s="139">
        <v>8</v>
      </c>
      <c r="AB55" s="139">
        <v>7</v>
      </c>
      <c r="AC55" s="139">
        <v>4</v>
      </c>
      <c r="AD55" s="126">
        <f t="shared" si="23"/>
        <v>3</v>
      </c>
      <c r="AE55" s="144">
        <f t="shared" si="45"/>
        <v>0.2</v>
      </c>
      <c r="AF55" s="126" t="str">
        <f t="shared" si="51"/>
        <v>B</v>
      </c>
      <c r="AG55" s="142">
        <f>SUM(AD52:AD55)</f>
        <v>-6</v>
      </c>
      <c r="AH55" s="126" t="str">
        <f t="shared" si="52"/>
        <v>B</v>
      </c>
      <c r="AI55" s="103" t="s">
        <v>32</v>
      </c>
      <c r="AJ55" s="101" t="str">
        <f t="shared" si="46"/>
        <v>Tongeren</v>
      </c>
      <c r="AK55" s="102">
        <v>1</v>
      </c>
      <c r="AL55" s="99">
        <f t="shared" si="47"/>
        <v>2</v>
      </c>
      <c r="AM55" s="99">
        <f t="shared" si="48"/>
        <v>2</v>
      </c>
      <c r="AN55" s="99">
        <f t="shared" si="34"/>
        <v>1</v>
      </c>
      <c r="AO55" s="99">
        <f t="shared" si="35"/>
        <v>1</v>
      </c>
      <c r="AP55" s="91">
        <f t="shared" si="54"/>
        <v>-1.9262199594425482</v>
      </c>
      <c r="AQ55" s="91">
        <f t="shared" si="55"/>
        <v>-0.9262199594425482</v>
      </c>
      <c r="AR55" s="91">
        <f t="shared" si="38"/>
        <v>12</v>
      </c>
      <c r="AS55" s="100">
        <f t="shared" si="39"/>
        <v>-0.16051832995354567</v>
      </c>
      <c r="AT55" s="165">
        <f t="shared" si="40"/>
        <v>1</v>
      </c>
      <c r="AU55" s="166">
        <f t="shared" si="56"/>
        <v>6</v>
      </c>
      <c r="AV55" s="167">
        <f t="shared" si="42"/>
        <v>6</v>
      </c>
      <c r="AW55" s="168" t="str">
        <f t="shared" si="57"/>
        <v>A</v>
      </c>
    </row>
    <row r="56" spans="1:49" x14ac:dyDescent="0.3">
      <c r="A56" s="145" t="s">
        <v>18</v>
      </c>
      <c r="B56" s="145" t="s">
        <v>12</v>
      </c>
      <c r="C56" s="145" t="s">
        <v>33</v>
      </c>
      <c r="D56" s="198" t="s">
        <v>174</v>
      </c>
      <c r="E56" s="199">
        <v>21</v>
      </c>
      <c r="F56" s="140" t="str">
        <f t="shared" si="18"/>
        <v>H-S-T-T</v>
      </c>
      <c r="G56" s="141" t="str">
        <f t="shared" si="49"/>
        <v>B</v>
      </c>
      <c r="H56" s="141" t="str">
        <f t="shared" si="50"/>
        <v>B</v>
      </c>
      <c r="I56" s="142">
        <f>SUM(J56:J59)</f>
        <v>64.09796788572244</v>
      </c>
      <c r="J56" s="200">
        <v>10.970930232558139</v>
      </c>
      <c r="K56" s="200">
        <v>11.34108527131783</v>
      </c>
      <c r="L56" s="200">
        <v>9.6399224806201556</v>
      </c>
      <c r="M56" s="126">
        <f t="shared" si="32"/>
        <v>0.37015503875969102</v>
      </c>
      <c r="N56" s="142">
        <f>SUM(O56:O59)</f>
        <v>-8.8946763081376385</v>
      </c>
      <c r="O56" s="126">
        <f t="shared" si="19"/>
        <v>-1.3310077519379835</v>
      </c>
      <c r="P56" s="143">
        <f>IF(SUM(L56:L59)&gt;0,SUM(O56:O59)/SUM(L56:L59), "Blinde vlek")</f>
        <v>-0.16112583242679873</v>
      </c>
      <c r="Q56" s="144">
        <f t="shared" si="44"/>
        <v>-0.13807245386192743</v>
      </c>
      <c r="R56" s="126">
        <v>776</v>
      </c>
      <c r="S56" s="126">
        <v>11.34108527131783</v>
      </c>
      <c r="T56" s="126">
        <v>26150.799999999999</v>
      </c>
      <c r="U56" s="126">
        <v>1091.6483712552804</v>
      </c>
      <c r="V56" s="144">
        <f t="shared" si="26"/>
        <v>1.4614800607368337E-2</v>
      </c>
      <c r="W56" s="144">
        <f t="shared" si="27"/>
        <v>4.1744358537990439E-2</v>
      </c>
      <c r="X56" s="144" t="str">
        <f t="shared" si="28"/>
        <v>A</v>
      </c>
      <c r="Y56" s="142">
        <f>SUM(Z56:Z59)</f>
        <v>55</v>
      </c>
      <c r="Z56" s="139">
        <v>9</v>
      </c>
      <c r="AA56" s="139">
        <v>4</v>
      </c>
      <c r="AB56" s="139">
        <v>5</v>
      </c>
      <c r="AC56" s="139">
        <v>13</v>
      </c>
      <c r="AD56" s="126">
        <f t="shared" si="23"/>
        <v>-8</v>
      </c>
      <c r="AE56" s="144">
        <f t="shared" si="45"/>
        <v>-0.88888888888888884</v>
      </c>
      <c r="AF56" s="126" t="str">
        <f t="shared" si="51"/>
        <v>A</v>
      </c>
      <c r="AG56" s="142">
        <f>SUM(AD56:AD59)</f>
        <v>-1</v>
      </c>
      <c r="AH56" s="126" t="str">
        <f t="shared" si="52"/>
        <v>B</v>
      </c>
      <c r="AI56" s="103" t="s">
        <v>33</v>
      </c>
      <c r="AJ56" s="101" t="str">
        <f t="shared" si="46"/>
        <v>Hasselt</v>
      </c>
      <c r="AK56" s="102">
        <v>1</v>
      </c>
      <c r="AL56" s="99">
        <f t="shared" si="47"/>
        <v>1</v>
      </c>
      <c r="AM56" s="99">
        <f t="shared" si="48"/>
        <v>1</v>
      </c>
      <c r="AN56" s="99">
        <f t="shared" si="34"/>
        <v>2</v>
      </c>
      <c r="AO56" s="99">
        <f t="shared" si="35"/>
        <v>1</v>
      </c>
      <c r="AP56" s="91">
        <f t="shared" si="54"/>
        <v>-9.3310077519379835</v>
      </c>
      <c r="AQ56" s="91">
        <f t="shared" si="55"/>
        <v>-8.3310077519379835</v>
      </c>
      <c r="AR56" s="91">
        <f t="shared" si="38"/>
        <v>17</v>
      </c>
      <c r="AS56" s="100">
        <f t="shared" si="39"/>
        <v>-0.54888280893752839</v>
      </c>
      <c r="AT56" s="174">
        <f t="shared" ref="AT56:AT59" si="58">AK56</f>
        <v>1</v>
      </c>
      <c r="AU56" s="166">
        <f t="shared" si="56"/>
        <v>5</v>
      </c>
      <c r="AV56" s="167">
        <f t="shared" si="42"/>
        <v>5</v>
      </c>
      <c r="AW56" s="168" t="str">
        <f t="shared" si="57"/>
        <v>B</v>
      </c>
    </row>
    <row r="57" spans="1:49" x14ac:dyDescent="0.3">
      <c r="A57" s="145" t="s">
        <v>18</v>
      </c>
      <c r="B57" s="145" t="s">
        <v>12</v>
      </c>
      <c r="C57" s="145" t="s">
        <v>33</v>
      </c>
      <c r="D57" s="198" t="s">
        <v>175</v>
      </c>
      <c r="E57" s="199">
        <v>24</v>
      </c>
      <c r="F57" s="140" t="str">
        <f t="shared" si="18"/>
        <v>H-S-T-T</v>
      </c>
      <c r="G57" s="141" t="str">
        <f t="shared" si="49"/>
        <v>B</v>
      </c>
      <c r="H57" s="141" t="str">
        <f t="shared" si="50"/>
        <v>Blinde vlek</v>
      </c>
      <c r="I57" s="142">
        <f>SUM(J56:J59)</f>
        <v>64.09796788572244</v>
      </c>
      <c r="J57" s="200">
        <v>3.3583509513742067</v>
      </c>
      <c r="K57" s="200">
        <v>1.7322834645669292</v>
      </c>
      <c r="L57" s="200">
        <v>1.4724409448818898</v>
      </c>
      <c r="M57" s="126">
        <f t="shared" si="32"/>
        <v>-1.6260674868072775</v>
      </c>
      <c r="N57" s="142">
        <f>SUM(O56:O59)</f>
        <v>-8.8946763081376385</v>
      </c>
      <c r="O57" s="126">
        <f t="shared" si="19"/>
        <v>-1.8859100064923169</v>
      </c>
      <c r="P57" s="143">
        <f>IF(SUM(L56:L59)&gt;0,SUM(O56:O59)/SUM(L56:L59), "Blinde vlek")</f>
        <v>-0.16112583242679873</v>
      </c>
      <c r="Q57" s="144">
        <f t="shared" si="44"/>
        <v>-1.2808051915749958</v>
      </c>
      <c r="R57" s="126">
        <v>110</v>
      </c>
      <c r="S57" s="126">
        <v>1.7322834645669292</v>
      </c>
      <c r="T57" s="126">
        <v>26150.799999999999</v>
      </c>
      <c r="U57" s="126">
        <v>1091.6483712552804</v>
      </c>
      <c r="V57" s="144">
        <f t="shared" si="26"/>
        <v>1.5748031496062992E-2</v>
      </c>
      <c r="W57" s="144">
        <f t="shared" si="27"/>
        <v>4.1744358537990439E-2</v>
      </c>
      <c r="X57" s="144" t="str">
        <f t="shared" si="28"/>
        <v>A</v>
      </c>
      <c r="Y57" s="142">
        <f>SUM(Z56:Z59)</f>
        <v>55</v>
      </c>
      <c r="Z57" s="139">
        <v>3</v>
      </c>
      <c r="AA57" s="139"/>
      <c r="AB57" s="139">
        <v>3</v>
      </c>
      <c r="AC57" s="139">
        <v>10</v>
      </c>
      <c r="AD57" s="126">
        <f t="shared" si="23"/>
        <v>-7</v>
      </c>
      <c r="AE57" s="144" t="str">
        <f t="shared" si="45"/>
        <v>Blinde vlek</v>
      </c>
      <c r="AF57" s="126" t="str">
        <f t="shared" si="51"/>
        <v>A</v>
      </c>
      <c r="AG57" s="142">
        <f>SUM(AD56:AD59)</f>
        <v>-1</v>
      </c>
      <c r="AH57" s="126" t="str">
        <f t="shared" si="52"/>
        <v>B</v>
      </c>
      <c r="AI57" s="103" t="s">
        <v>33</v>
      </c>
      <c r="AJ57" s="101" t="str">
        <f t="shared" si="46"/>
        <v>Sint-Truiden</v>
      </c>
      <c r="AK57" s="102">
        <v>1</v>
      </c>
      <c r="AL57" s="99">
        <f t="shared" si="47"/>
        <v>2</v>
      </c>
      <c r="AM57" s="99">
        <f t="shared" si="48"/>
        <v>1</v>
      </c>
      <c r="AN57" s="99">
        <f t="shared" si="34"/>
        <v>2</v>
      </c>
      <c r="AO57" s="99">
        <f t="shared" si="35"/>
        <v>1</v>
      </c>
      <c r="AP57" s="91">
        <f t="shared" si="54"/>
        <v>-8.8859100064923169</v>
      </c>
      <c r="AQ57" s="91">
        <f t="shared" si="55"/>
        <v>-7.8859100064923169</v>
      </c>
      <c r="AR57" s="91">
        <f t="shared" si="38"/>
        <v>10</v>
      </c>
      <c r="AS57" s="100">
        <f t="shared" si="39"/>
        <v>-0.88859100064923169</v>
      </c>
      <c r="AT57" s="174">
        <f t="shared" si="58"/>
        <v>1</v>
      </c>
      <c r="AU57" s="166">
        <f t="shared" si="56"/>
        <v>6</v>
      </c>
      <c r="AV57" s="167">
        <f t="shared" si="42"/>
        <v>6</v>
      </c>
      <c r="AW57" s="168" t="str">
        <f t="shared" si="57"/>
        <v>A</v>
      </c>
    </row>
    <row r="58" spans="1:49" x14ac:dyDescent="0.3">
      <c r="A58" s="145" t="s">
        <v>18</v>
      </c>
      <c r="B58" s="145" t="s">
        <v>12</v>
      </c>
      <c r="C58" s="145" t="s">
        <v>33</v>
      </c>
      <c r="D58" s="198" t="s">
        <v>176</v>
      </c>
      <c r="E58" s="199">
        <v>17</v>
      </c>
      <c r="F58" s="140" t="str">
        <f t="shared" si="18"/>
        <v>H-S-T-T</v>
      </c>
      <c r="G58" s="141" t="str">
        <f t="shared" si="49"/>
        <v>B</v>
      </c>
      <c r="H58" s="141" t="str">
        <f t="shared" si="50"/>
        <v>B</v>
      </c>
      <c r="I58" s="142">
        <f>SUM(J56:J59)</f>
        <v>64.09796788572244</v>
      </c>
      <c r="J58" s="200">
        <v>21.110124333925402</v>
      </c>
      <c r="K58" s="200">
        <v>20.5</v>
      </c>
      <c r="L58" s="200">
        <v>17.425000000000001</v>
      </c>
      <c r="M58" s="126">
        <f t="shared" si="32"/>
        <v>-0.61012433392540188</v>
      </c>
      <c r="N58" s="142">
        <f>SUM(O56:O59)</f>
        <v>-8.8946763081376385</v>
      </c>
      <c r="O58" s="126">
        <f t="shared" si="19"/>
        <v>-3.6851243339254012</v>
      </c>
      <c r="P58" s="143">
        <f>IF(SUM(L56:L59)&gt;0,SUM(O56:O59)/SUM(L56:L59), "Blinde vlek")</f>
        <v>-0.16112583242679873</v>
      </c>
      <c r="Q58" s="144">
        <f t="shared" si="44"/>
        <v>-0.21148489721236161</v>
      </c>
      <c r="R58" s="126">
        <v>229.7</v>
      </c>
      <c r="S58" s="126">
        <v>20.5</v>
      </c>
      <c r="T58" s="126">
        <v>26150.799999999999</v>
      </c>
      <c r="U58" s="126">
        <v>1091.6483712552804</v>
      </c>
      <c r="V58" s="144">
        <f t="shared" si="26"/>
        <v>8.9246843709185897E-2</v>
      </c>
      <c r="W58" s="144">
        <f t="shared" si="27"/>
        <v>4.1744358537990439E-2</v>
      </c>
      <c r="X58" s="144" t="str">
        <f t="shared" si="28"/>
        <v>C</v>
      </c>
      <c r="Y58" s="142">
        <f>SUM(Z56:Z59)</f>
        <v>55</v>
      </c>
      <c r="Z58" s="139">
        <v>19</v>
      </c>
      <c r="AA58" s="139">
        <v>6</v>
      </c>
      <c r="AB58" s="139">
        <v>13</v>
      </c>
      <c r="AC58" s="139">
        <v>4</v>
      </c>
      <c r="AD58" s="126">
        <f t="shared" si="23"/>
        <v>9</v>
      </c>
      <c r="AE58" s="144">
        <f t="shared" si="45"/>
        <v>0.47368421052631576</v>
      </c>
      <c r="AF58" s="126" t="str">
        <f t="shared" si="51"/>
        <v>C</v>
      </c>
      <c r="AG58" s="142">
        <f>SUM(AD56:AD59)</f>
        <v>-1</v>
      </c>
      <c r="AH58" s="126" t="str">
        <f t="shared" si="52"/>
        <v>B</v>
      </c>
      <c r="AI58" s="103" t="s">
        <v>33</v>
      </c>
      <c r="AJ58" s="101" t="str">
        <f t="shared" si="46"/>
        <v>Tienen</v>
      </c>
      <c r="AK58" s="102">
        <v>1</v>
      </c>
      <c r="AL58" s="99">
        <f t="shared" si="47"/>
        <v>1</v>
      </c>
      <c r="AM58" s="99">
        <f t="shared" si="48"/>
        <v>1</v>
      </c>
      <c r="AN58" s="99">
        <f t="shared" si="34"/>
        <v>0</v>
      </c>
      <c r="AO58" s="99">
        <f t="shared" si="35"/>
        <v>1</v>
      </c>
      <c r="AP58" s="91">
        <f t="shared" si="54"/>
        <v>5.3148756660745988</v>
      </c>
      <c r="AQ58" s="91">
        <f t="shared" si="55"/>
        <v>6.3148756660745988</v>
      </c>
      <c r="AR58" s="91">
        <f t="shared" si="38"/>
        <v>10</v>
      </c>
      <c r="AS58" s="100">
        <f t="shared" si="39"/>
        <v>0.53148756660745988</v>
      </c>
      <c r="AT58" s="174">
        <f t="shared" si="58"/>
        <v>1</v>
      </c>
      <c r="AU58" s="166">
        <f t="shared" si="56"/>
        <v>3</v>
      </c>
      <c r="AV58" s="167">
        <f t="shared" si="42"/>
        <v>3</v>
      </c>
      <c r="AW58" s="168" t="str">
        <f t="shared" si="57"/>
        <v>C</v>
      </c>
    </row>
    <row r="59" spans="1:49" x14ac:dyDescent="0.3">
      <c r="A59" s="145" t="s">
        <v>18</v>
      </c>
      <c r="B59" s="145" t="s">
        <v>12</v>
      </c>
      <c r="C59" s="145" t="s">
        <v>33</v>
      </c>
      <c r="D59" s="198" t="s">
        <v>177</v>
      </c>
      <c r="E59" s="199">
        <v>25</v>
      </c>
      <c r="F59" s="140" t="str">
        <f t="shared" si="18"/>
        <v>H-S-T-T</v>
      </c>
      <c r="G59" s="141" t="str">
        <f t="shared" si="49"/>
        <v>B</v>
      </c>
      <c r="H59" s="141" t="str">
        <f t="shared" si="50"/>
        <v>B</v>
      </c>
      <c r="I59" s="142">
        <f>SUM(J56:J59)</f>
        <v>64.09796788572244</v>
      </c>
      <c r="J59" s="200">
        <v>28.65856236786469</v>
      </c>
      <c r="K59" s="200">
        <v>31.371680178920887</v>
      </c>
      <c r="L59" s="200">
        <v>26.665928152082753</v>
      </c>
      <c r="M59" s="126">
        <f t="shared" si="32"/>
        <v>2.7131178110561969</v>
      </c>
      <c r="N59" s="142">
        <f>SUM(O56:O59)</f>
        <v>-8.8946763081376385</v>
      </c>
      <c r="O59" s="126">
        <f t="shared" si="19"/>
        <v>-1.992634215781937</v>
      </c>
      <c r="P59" s="143">
        <f>IF(SUM(L56:L59)&gt;0,SUM(O56:O59)/SUM(L56:L59), "Blinde vlek")</f>
        <v>-0.16112583242679873</v>
      </c>
      <c r="Q59" s="144">
        <f t="shared" si="44"/>
        <v>-7.4725852571769627E-2</v>
      </c>
      <c r="R59" s="126">
        <v>757.2</v>
      </c>
      <c r="S59" s="126">
        <v>31.371680178920887</v>
      </c>
      <c r="T59" s="126">
        <v>26150.799999999999</v>
      </c>
      <c r="U59" s="126">
        <v>1091.6483712552804</v>
      </c>
      <c r="V59" s="144">
        <f t="shared" si="26"/>
        <v>4.1431167695352461E-2</v>
      </c>
      <c r="W59" s="144">
        <f t="shared" si="27"/>
        <v>4.1744358537990439E-2</v>
      </c>
      <c r="X59" s="144" t="str">
        <f t="shared" si="28"/>
        <v>B</v>
      </c>
      <c r="Y59" s="142">
        <f>SUM(Z56:Z59)</f>
        <v>55</v>
      </c>
      <c r="Z59" s="139">
        <v>24</v>
      </c>
      <c r="AA59" s="139">
        <v>14</v>
      </c>
      <c r="AB59" s="139">
        <v>10</v>
      </c>
      <c r="AC59" s="139">
        <v>5</v>
      </c>
      <c r="AD59" s="126">
        <f t="shared" si="23"/>
        <v>5</v>
      </c>
      <c r="AE59" s="144">
        <f t="shared" si="45"/>
        <v>0.20833333333333334</v>
      </c>
      <c r="AF59" s="126" t="str">
        <f t="shared" si="51"/>
        <v>C</v>
      </c>
      <c r="AG59" s="142">
        <f>SUM(AD56:AD59)</f>
        <v>-1</v>
      </c>
      <c r="AH59" s="126" t="str">
        <f t="shared" si="52"/>
        <v>B</v>
      </c>
      <c r="AI59" s="103" t="s">
        <v>33</v>
      </c>
      <c r="AJ59" s="101" t="str">
        <f t="shared" ref="AJ59:AJ84" si="59">D59</f>
        <v>Tongeren</v>
      </c>
      <c r="AK59" s="102">
        <v>1</v>
      </c>
      <c r="AL59" s="99">
        <f t="shared" ref="AL59:AL84" si="60">IF(H59= "A",2,IF(H59 = "Blinde vlek",2,IF(H59 = "B",1,0)))</f>
        <v>1</v>
      </c>
      <c r="AM59" s="99">
        <f t="shared" ref="AM59:AM84" si="61">IF(G59= "A",2,IF(G59 = "Blinde vlek",2,IF(G59 = "B",1,0)))</f>
        <v>1</v>
      </c>
      <c r="AN59" s="99">
        <f t="shared" si="34"/>
        <v>0</v>
      </c>
      <c r="AO59" s="99">
        <f t="shared" si="35"/>
        <v>1</v>
      </c>
      <c r="AP59" s="91">
        <f t="shared" si="54"/>
        <v>3.007365784218063</v>
      </c>
      <c r="AQ59" s="91">
        <f t="shared" si="55"/>
        <v>4.007365784218063</v>
      </c>
      <c r="AR59" s="91">
        <f t="shared" si="38"/>
        <v>19</v>
      </c>
      <c r="AS59" s="100">
        <f t="shared" si="39"/>
        <v>0.15828240969568752</v>
      </c>
      <c r="AT59" s="174">
        <f t="shared" si="58"/>
        <v>1</v>
      </c>
      <c r="AU59" s="166">
        <f t="shared" si="56"/>
        <v>3</v>
      </c>
      <c r="AV59" s="167">
        <f t="shared" si="42"/>
        <v>3</v>
      </c>
      <c r="AW59" s="168" t="str">
        <f t="shared" si="57"/>
        <v>C</v>
      </c>
    </row>
    <row r="60" spans="1:49" x14ac:dyDescent="0.3">
      <c r="A60" s="148" t="s">
        <v>18</v>
      </c>
      <c r="B60" s="148" t="s">
        <v>13</v>
      </c>
      <c r="C60" s="148" t="s">
        <v>34</v>
      </c>
      <c r="D60" s="198" t="s">
        <v>174</v>
      </c>
      <c r="E60" s="199">
        <v>21</v>
      </c>
      <c r="F60" s="140" t="str">
        <f t="shared" ref="F60:F95" si="62">F$5</f>
        <v>H-S-T-T</v>
      </c>
      <c r="G60" s="141" t="str">
        <f t="shared" si="49"/>
        <v>Blinde vlek</v>
      </c>
      <c r="H60" s="141" t="str">
        <f t="shared" si="50"/>
        <v>Blinde vlek</v>
      </c>
      <c r="I60" s="142">
        <f>SUM(J60:J63)</f>
        <v>4.5375264270613105</v>
      </c>
      <c r="J60" s="200">
        <v>0</v>
      </c>
      <c r="K60" s="200">
        <v>0</v>
      </c>
      <c r="L60" s="200">
        <v>0</v>
      </c>
      <c r="M60" s="126">
        <f t="shared" si="32"/>
        <v>0</v>
      </c>
      <c r="N60" s="142">
        <f>SUM(O60:O63)</f>
        <v>0.24392450947768873</v>
      </c>
      <c r="O60" s="126">
        <f t="shared" ref="O60:O95" si="63">L60-J60</f>
        <v>0</v>
      </c>
      <c r="P60" s="143">
        <f>IF(SUM(L60:L63)&gt;0,SUM(O60:O63)/SUM(L60:L63), "Blinde vlek")</f>
        <v>5.1014746928314363E-2</v>
      </c>
      <c r="Q60" s="144" t="str">
        <f t="shared" si="44"/>
        <v>Blinde vlek</v>
      </c>
      <c r="R60" s="126">
        <v>776</v>
      </c>
      <c r="S60" s="126">
        <v>0</v>
      </c>
      <c r="T60" s="126">
        <v>26150.799999999999</v>
      </c>
      <c r="U60" s="126">
        <v>89.604422359812759</v>
      </c>
      <c r="V60" s="144" t="str">
        <f t="shared" si="26"/>
        <v>Blinde vlek</v>
      </c>
      <c r="W60" s="144">
        <f t="shared" si="27"/>
        <v>3.4264505238773865E-3</v>
      </c>
      <c r="X60" s="144" t="str">
        <f t="shared" si="28"/>
        <v>Blinde vlek</v>
      </c>
      <c r="Y60" s="142">
        <f>SUM(Z60:Z63)</f>
        <v>4</v>
      </c>
      <c r="Z60" s="139"/>
      <c r="AA60" s="139"/>
      <c r="AB60" s="139"/>
      <c r="AC60" s="139"/>
      <c r="AD60" s="126">
        <f t="shared" ref="AD60:AD95" si="64">AB60-AC60</f>
        <v>0</v>
      </c>
      <c r="AE60" s="144" t="str">
        <f t="shared" si="45"/>
        <v>Blinde vlek</v>
      </c>
      <c r="AF60" s="126" t="str">
        <f t="shared" si="51"/>
        <v>Blinde vlek</v>
      </c>
      <c r="AG60" s="142">
        <f>SUM(AD60:AD63)</f>
        <v>1</v>
      </c>
      <c r="AH60" s="126" t="str">
        <f t="shared" si="52"/>
        <v>C</v>
      </c>
      <c r="AI60" s="106" t="s">
        <v>34</v>
      </c>
      <c r="AJ60" s="101" t="str">
        <f t="shared" si="59"/>
        <v>Hasselt</v>
      </c>
      <c r="AK60" s="102">
        <v>1</v>
      </c>
      <c r="AL60" s="99">
        <f t="shared" si="60"/>
        <v>2</v>
      </c>
      <c r="AM60" s="99">
        <f t="shared" si="61"/>
        <v>2</v>
      </c>
      <c r="AN60" s="99">
        <f t="shared" si="34"/>
        <v>2</v>
      </c>
      <c r="AO60" s="99">
        <f t="shared" si="35"/>
        <v>0</v>
      </c>
      <c r="AP60" s="229">
        <f>N60+AG60</f>
        <v>1.2439245094776887</v>
      </c>
      <c r="AQ60" s="229">
        <f>SUM(AK60:AK63)+AP60</f>
        <v>5.2439245094776883</v>
      </c>
      <c r="AR60" s="229">
        <f>SUM(AA60:AA63,AC60:AC63)</f>
        <v>3</v>
      </c>
      <c r="AS60" s="232">
        <f>IF(AR60&gt;0,AP60/AR60,"Geen noden")</f>
        <v>0.4146415031592296</v>
      </c>
      <c r="AT60" s="235">
        <f>SUM(AK60:AK63)</f>
        <v>4</v>
      </c>
      <c r="AU60" s="238">
        <f>AT60*$AZ$10*(AM60+AO60)</f>
        <v>16</v>
      </c>
      <c r="AV60" s="241">
        <f>IF(AT60&gt;0,AU60/SUM(AK60:AK63),0)</f>
        <v>4</v>
      </c>
      <c r="AW60" s="226" t="str">
        <f t="shared" si="57"/>
        <v>B</v>
      </c>
    </row>
    <row r="61" spans="1:49" x14ac:dyDescent="0.3">
      <c r="A61" s="148" t="s">
        <v>18</v>
      </c>
      <c r="B61" s="148" t="s">
        <v>13</v>
      </c>
      <c r="C61" s="148" t="s">
        <v>34</v>
      </c>
      <c r="D61" s="198" t="s">
        <v>175</v>
      </c>
      <c r="E61" s="199">
        <v>24</v>
      </c>
      <c r="F61" s="140" t="str">
        <f t="shared" si="62"/>
        <v>H-S-T-T</v>
      </c>
      <c r="G61" s="141" t="str">
        <f t="shared" si="49"/>
        <v>Blinde vlek</v>
      </c>
      <c r="H61" s="141" t="str">
        <f t="shared" si="50"/>
        <v>Blinde vlek</v>
      </c>
      <c r="I61" s="142">
        <f>SUM(J60:J63)</f>
        <v>4.5375264270613105</v>
      </c>
      <c r="J61" s="200">
        <v>0</v>
      </c>
      <c r="K61" s="200">
        <v>0</v>
      </c>
      <c r="L61" s="200">
        <v>0</v>
      </c>
      <c r="M61" s="126">
        <f t="shared" si="32"/>
        <v>0</v>
      </c>
      <c r="N61" s="142">
        <f>SUM(O60:O63)</f>
        <v>0.24392450947768873</v>
      </c>
      <c r="O61" s="126">
        <f t="shared" si="63"/>
        <v>0</v>
      </c>
      <c r="P61" s="143">
        <f>IF(SUM(L60:L63)&gt;0,SUM(O60:O63)/SUM(L60:L63), "Blinde vlek")</f>
        <v>5.1014746928314363E-2</v>
      </c>
      <c r="Q61" s="144" t="str">
        <f t="shared" si="44"/>
        <v>Blinde vlek</v>
      </c>
      <c r="R61" s="126">
        <v>110</v>
      </c>
      <c r="S61" s="126">
        <v>0</v>
      </c>
      <c r="T61" s="126">
        <v>26150.799999999999</v>
      </c>
      <c r="U61" s="126">
        <v>89.604422359812759</v>
      </c>
      <c r="V61" s="144" t="str">
        <f t="shared" si="26"/>
        <v>Blinde vlek</v>
      </c>
      <c r="W61" s="144">
        <f t="shared" si="27"/>
        <v>3.4264505238773865E-3</v>
      </c>
      <c r="X61" s="144" t="str">
        <f t="shared" si="28"/>
        <v>Blinde vlek</v>
      </c>
      <c r="Y61" s="142">
        <f>SUM(Z60:Z63)</f>
        <v>4</v>
      </c>
      <c r="Z61" s="139"/>
      <c r="AA61" s="139"/>
      <c r="AB61" s="139"/>
      <c r="AC61" s="139"/>
      <c r="AD61" s="126">
        <f t="shared" si="64"/>
        <v>0</v>
      </c>
      <c r="AE61" s="144" t="str">
        <f t="shared" si="45"/>
        <v>Blinde vlek</v>
      </c>
      <c r="AF61" s="126" t="str">
        <f t="shared" si="51"/>
        <v>Blinde vlek</v>
      </c>
      <c r="AG61" s="142">
        <f>SUM(AD60:AD63)</f>
        <v>1</v>
      </c>
      <c r="AH61" s="126" t="str">
        <f t="shared" si="52"/>
        <v>C</v>
      </c>
      <c r="AI61" s="106" t="s">
        <v>34</v>
      </c>
      <c r="AJ61" s="101" t="str">
        <f t="shared" si="59"/>
        <v>Sint-Truiden</v>
      </c>
      <c r="AK61" s="102">
        <v>1</v>
      </c>
      <c r="AL61" s="99">
        <f t="shared" si="60"/>
        <v>2</v>
      </c>
      <c r="AM61" s="99">
        <f t="shared" si="61"/>
        <v>2</v>
      </c>
      <c r="AN61" s="99">
        <f t="shared" si="34"/>
        <v>2</v>
      </c>
      <c r="AO61" s="99">
        <f t="shared" si="35"/>
        <v>0</v>
      </c>
      <c r="AP61" s="230"/>
      <c r="AQ61" s="230"/>
      <c r="AR61" s="230"/>
      <c r="AS61" s="233"/>
      <c r="AT61" s="236"/>
      <c r="AU61" s="239"/>
      <c r="AV61" s="242"/>
      <c r="AW61" s="227"/>
    </row>
    <row r="62" spans="1:49" x14ac:dyDescent="0.3">
      <c r="A62" s="148" t="s">
        <v>18</v>
      </c>
      <c r="B62" s="148" t="s">
        <v>13</v>
      </c>
      <c r="C62" s="148" t="s">
        <v>34</v>
      </c>
      <c r="D62" s="191" t="s">
        <v>176</v>
      </c>
      <c r="E62" s="199">
        <v>17</v>
      </c>
      <c r="F62" s="140" t="str">
        <f t="shared" si="62"/>
        <v>H-S-T-T</v>
      </c>
      <c r="G62" s="141" t="str">
        <f t="shared" si="49"/>
        <v>Blinde vlek</v>
      </c>
      <c r="H62" s="141" t="str">
        <f t="shared" si="50"/>
        <v>Blinde vlek</v>
      </c>
      <c r="I62" s="142">
        <f>SUM(J60:J63)</f>
        <v>4.5375264270613105</v>
      </c>
      <c r="J62" s="200">
        <v>2</v>
      </c>
      <c r="K62" s="190">
        <v>2</v>
      </c>
      <c r="L62" s="190">
        <v>2</v>
      </c>
      <c r="M62" s="126">
        <f t="shared" si="32"/>
        <v>0</v>
      </c>
      <c r="N62" s="142">
        <f>SUM(O60:O63)</f>
        <v>0.24392450947768873</v>
      </c>
      <c r="O62" s="126">
        <f t="shared" si="63"/>
        <v>0</v>
      </c>
      <c r="P62" s="143">
        <f>IF(SUM(L60:L63)&gt;0,SUM(O60:O63)/SUM(L60:L63), "Blinde vlek")</f>
        <v>5.1014746928314363E-2</v>
      </c>
      <c r="Q62" s="144">
        <f t="shared" si="44"/>
        <v>0</v>
      </c>
      <c r="R62" s="126">
        <v>229.7</v>
      </c>
      <c r="S62" s="126">
        <v>0</v>
      </c>
      <c r="T62" s="126">
        <v>26150.799999999999</v>
      </c>
      <c r="U62" s="126">
        <v>89.604422359812759</v>
      </c>
      <c r="V62" s="144" t="str">
        <f t="shared" si="26"/>
        <v>Blinde vlek</v>
      </c>
      <c r="W62" s="144">
        <f t="shared" si="27"/>
        <v>3.4264505238773865E-3</v>
      </c>
      <c r="X62" s="144" t="str">
        <f t="shared" si="28"/>
        <v>Blinde vlek</v>
      </c>
      <c r="Y62" s="142">
        <f>SUM(Z60:Z63)</f>
        <v>4</v>
      </c>
      <c r="Z62" s="139">
        <v>2</v>
      </c>
      <c r="AA62" s="139"/>
      <c r="AB62" s="139">
        <v>2</v>
      </c>
      <c r="AC62" s="139">
        <v>1</v>
      </c>
      <c r="AD62" s="126">
        <f t="shared" si="64"/>
        <v>1</v>
      </c>
      <c r="AE62" s="144" t="str">
        <f t="shared" si="45"/>
        <v>Blinde vlek</v>
      </c>
      <c r="AF62" s="126" t="str">
        <f t="shared" si="51"/>
        <v>C</v>
      </c>
      <c r="AG62" s="142">
        <f>SUM(AD60:AD63)</f>
        <v>1</v>
      </c>
      <c r="AH62" s="126" t="str">
        <f t="shared" si="52"/>
        <v>C</v>
      </c>
      <c r="AI62" s="106" t="s">
        <v>34</v>
      </c>
      <c r="AJ62" s="101" t="str">
        <f t="shared" si="59"/>
        <v>Tienen</v>
      </c>
      <c r="AK62" s="102">
        <v>1</v>
      </c>
      <c r="AL62" s="99">
        <f t="shared" si="60"/>
        <v>2</v>
      </c>
      <c r="AM62" s="99">
        <f t="shared" si="61"/>
        <v>2</v>
      </c>
      <c r="AN62" s="99">
        <f t="shared" si="34"/>
        <v>0</v>
      </c>
      <c r="AO62" s="99">
        <f t="shared" si="35"/>
        <v>0</v>
      </c>
      <c r="AP62" s="230"/>
      <c r="AQ62" s="230"/>
      <c r="AR62" s="230"/>
      <c r="AS62" s="233"/>
      <c r="AT62" s="236"/>
      <c r="AU62" s="239"/>
      <c r="AV62" s="242"/>
      <c r="AW62" s="227"/>
    </row>
    <row r="63" spans="1:49" x14ac:dyDescent="0.3">
      <c r="A63" s="148" t="s">
        <v>18</v>
      </c>
      <c r="B63" s="148" t="s">
        <v>13</v>
      </c>
      <c r="C63" s="148" t="s">
        <v>34</v>
      </c>
      <c r="D63" s="198" t="s">
        <v>177</v>
      </c>
      <c r="E63" s="199">
        <v>25</v>
      </c>
      <c r="F63" s="140" t="str">
        <f t="shared" si="62"/>
        <v>H-S-T-T</v>
      </c>
      <c r="G63" s="141" t="str">
        <f t="shared" si="49"/>
        <v>Blinde vlek</v>
      </c>
      <c r="H63" s="141" t="str">
        <f t="shared" si="50"/>
        <v>Blinde vlek</v>
      </c>
      <c r="I63" s="142">
        <f>SUM(J60:J63)</f>
        <v>4.5375264270613105</v>
      </c>
      <c r="J63" s="200">
        <v>2.5375264270613105</v>
      </c>
      <c r="K63" s="200">
        <v>3.272295219457646</v>
      </c>
      <c r="L63" s="200">
        <v>2.7814509365389992</v>
      </c>
      <c r="M63" s="126">
        <f t="shared" si="32"/>
        <v>0.73476879239633552</v>
      </c>
      <c r="N63" s="142">
        <f>SUM(O60:O63)</f>
        <v>0.24392450947768873</v>
      </c>
      <c r="O63" s="126">
        <f t="shared" si="63"/>
        <v>0.24392450947768873</v>
      </c>
      <c r="P63" s="143">
        <f>IF(SUM(L60:L63)&gt;0,SUM(O60:O63)/SUM(L60:L63), "Blinde vlek")</f>
        <v>5.1014746928314363E-2</v>
      </c>
      <c r="Q63" s="144">
        <f t="shared" si="44"/>
        <v>8.769685859755183E-2</v>
      </c>
      <c r="R63" s="126">
        <v>757.2</v>
      </c>
      <c r="S63" s="126">
        <v>3.272295219457646</v>
      </c>
      <c r="T63" s="126">
        <v>26150.799999999999</v>
      </c>
      <c r="U63" s="126">
        <v>89.604422359812759</v>
      </c>
      <c r="V63" s="144">
        <f t="shared" si="26"/>
        <v>4.3215731899863257E-3</v>
      </c>
      <c r="W63" s="144">
        <f t="shared" si="27"/>
        <v>3.4264505238773865E-3</v>
      </c>
      <c r="X63" s="144" t="str">
        <f t="shared" si="28"/>
        <v>B</v>
      </c>
      <c r="Y63" s="142">
        <f>SUM(Z60:Z63)</f>
        <v>4</v>
      </c>
      <c r="Z63" s="139">
        <v>2</v>
      </c>
      <c r="AA63" s="139">
        <v>2</v>
      </c>
      <c r="AB63" s="139">
        <v>0</v>
      </c>
      <c r="AC63" s="139"/>
      <c r="AD63" s="126">
        <f t="shared" si="64"/>
        <v>0</v>
      </c>
      <c r="AE63" s="144">
        <f t="shared" si="45"/>
        <v>0</v>
      </c>
      <c r="AF63" s="126" t="str">
        <f t="shared" si="51"/>
        <v>B</v>
      </c>
      <c r="AG63" s="142">
        <f>SUM(AD60:AD63)</f>
        <v>1</v>
      </c>
      <c r="AH63" s="126" t="str">
        <f t="shared" si="52"/>
        <v>C</v>
      </c>
      <c r="AI63" s="106" t="s">
        <v>34</v>
      </c>
      <c r="AJ63" s="101" t="str">
        <f t="shared" si="59"/>
        <v>Tongeren</v>
      </c>
      <c r="AK63" s="102">
        <v>1</v>
      </c>
      <c r="AL63" s="99">
        <f t="shared" si="60"/>
        <v>2</v>
      </c>
      <c r="AM63" s="99">
        <f t="shared" si="61"/>
        <v>2</v>
      </c>
      <c r="AN63" s="99">
        <f t="shared" si="34"/>
        <v>1</v>
      </c>
      <c r="AO63" s="99">
        <f t="shared" si="35"/>
        <v>0</v>
      </c>
      <c r="AP63" s="231"/>
      <c r="AQ63" s="231"/>
      <c r="AR63" s="231"/>
      <c r="AS63" s="234"/>
      <c r="AT63" s="237"/>
      <c r="AU63" s="240"/>
      <c r="AV63" s="243"/>
      <c r="AW63" s="228"/>
    </row>
    <row r="64" spans="1:49" x14ac:dyDescent="0.3">
      <c r="A64" s="147" t="s">
        <v>18</v>
      </c>
      <c r="B64" s="147" t="s">
        <v>15</v>
      </c>
      <c r="C64" s="147" t="s">
        <v>35</v>
      </c>
      <c r="D64" s="198" t="s">
        <v>174</v>
      </c>
      <c r="E64" s="199">
        <v>21</v>
      </c>
      <c r="F64" s="140" t="str">
        <f t="shared" si="62"/>
        <v>H-S-T-T</v>
      </c>
      <c r="G64" s="141" t="str">
        <f t="shared" si="49"/>
        <v>B</v>
      </c>
      <c r="H64" s="141" t="str">
        <f t="shared" si="50"/>
        <v>B</v>
      </c>
      <c r="I64" s="142">
        <f>SUM(J64:J67)</f>
        <v>21.583509513742072</v>
      </c>
      <c r="J64" s="200">
        <v>21.583509513742072</v>
      </c>
      <c r="K64" s="200">
        <v>20.620155038759691</v>
      </c>
      <c r="L64" s="200">
        <v>17.527131782945737</v>
      </c>
      <c r="M64" s="126">
        <f t="shared" si="32"/>
        <v>-0.96335447498238125</v>
      </c>
      <c r="N64" s="142">
        <f>SUM(O64:O67)</f>
        <v>-4.0563777307963349</v>
      </c>
      <c r="O64" s="126">
        <f t="shared" si="63"/>
        <v>-4.0563777307963349</v>
      </c>
      <c r="P64" s="143">
        <f>IF(SUM(L64:L67)&gt;0,SUM(O64:O67)/SUM(L64:L67), "Blinde vlek")</f>
        <v>-0.2314342004744481</v>
      </c>
      <c r="Q64" s="144">
        <f t="shared" si="44"/>
        <v>-0.2314342004744481</v>
      </c>
      <c r="R64" s="126">
        <v>776</v>
      </c>
      <c r="S64" s="126">
        <v>20.620155038759691</v>
      </c>
      <c r="T64" s="126">
        <v>26150.799999999999</v>
      </c>
      <c r="U64" s="126">
        <v>166.8113815517693</v>
      </c>
      <c r="V64" s="144">
        <f t="shared" si="26"/>
        <v>2.6572364740669704E-2</v>
      </c>
      <c r="W64" s="144">
        <f t="shared" si="27"/>
        <v>6.3788251813240628E-3</v>
      </c>
      <c r="X64" s="144" t="str">
        <f t="shared" si="28"/>
        <v>C</v>
      </c>
      <c r="Y64" s="142">
        <f>SUM(Z64:Z67)</f>
        <v>18</v>
      </c>
      <c r="Z64" s="139">
        <v>18</v>
      </c>
      <c r="AA64" s="139">
        <v>2</v>
      </c>
      <c r="AB64" s="139">
        <v>16</v>
      </c>
      <c r="AC64" s="139"/>
      <c r="AD64" s="126">
        <f t="shared" si="64"/>
        <v>16</v>
      </c>
      <c r="AE64" s="144">
        <f t="shared" si="45"/>
        <v>0.88888888888888884</v>
      </c>
      <c r="AF64" s="126" t="str">
        <f t="shared" si="51"/>
        <v>C</v>
      </c>
      <c r="AG64" s="142">
        <f>SUM(AD64:AD67)</f>
        <v>12</v>
      </c>
      <c r="AH64" s="126" t="str">
        <f t="shared" si="52"/>
        <v>C</v>
      </c>
      <c r="AI64" s="105" t="s">
        <v>35</v>
      </c>
      <c r="AJ64" s="101" t="str">
        <f t="shared" si="59"/>
        <v>Hasselt</v>
      </c>
      <c r="AK64" s="102">
        <v>1</v>
      </c>
      <c r="AL64" s="99">
        <f t="shared" si="60"/>
        <v>1</v>
      </c>
      <c r="AM64" s="99">
        <f t="shared" si="61"/>
        <v>1</v>
      </c>
      <c r="AN64" s="99">
        <f t="shared" si="34"/>
        <v>0</v>
      </c>
      <c r="AO64" s="99">
        <f t="shared" si="35"/>
        <v>0</v>
      </c>
      <c r="AP64" s="264">
        <f>N64+AG64</f>
        <v>7.9436222692036651</v>
      </c>
      <c r="AQ64" s="264">
        <f>SUM(AK64:AK67)+AP64</f>
        <v>11.943622269203665</v>
      </c>
      <c r="AR64" s="264">
        <f>SUM(AA64:AA67,AC64:AC67)</f>
        <v>6</v>
      </c>
      <c r="AS64" s="267">
        <f>IF(AR64&gt;0,AP64/AR64,"Geen noden")</f>
        <v>1.3239370448672776</v>
      </c>
      <c r="AT64" s="270">
        <f>IF(P64= "Blinde vlek",IF(SUM(AK64:AK67)&lt;-AG64,SUM(AK64:AK67),-AG64),IF(N64&gt;0,0,IF(N64&lt;-SUM(AK64:AK67),SUM(AK64:AK67),-N64)))</f>
        <v>4</v>
      </c>
      <c r="AU64" s="238">
        <f>AT64*$AZ$10*(AM64+AO64)</f>
        <v>8</v>
      </c>
      <c r="AV64" s="241">
        <f>IF(AT64&gt;0,AU64/SUM(AK64:AK67),0)</f>
        <v>2</v>
      </c>
      <c r="AW64" s="226" t="str">
        <f>IF(AV64&gt;=$AZ$5,$AZ$4,IF(AV64&gt;=$BA$5,$BA$4,IF(AV64&gt;=$BB$5,$BB$4,$BC$4)))</f>
        <v>C</v>
      </c>
    </row>
    <row r="65" spans="1:49" x14ac:dyDescent="0.3">
      <c r="A65" s="147" t="s">
        <v>18</v>
      </c>
      <c r="B65" s="147" t="s">
        <v>15</v>
      </c>
      <c r="C65" s="147" t="s">
        <v>35</v>
      </c>
      <c r="D65" s="198" t="s">
        <v>175</v>
      </c>
      <c r="E65" s="199">
        <v>24</v>
      </c>
      <c r="F65" s="140" t="str">
        <f t="shared" si="62"/>
        <v>H-S-T-T</v>
      </c>
      <c r="G65" s="141" t="str">
        <f t="shared" si="49"/>
        <v>B</v>
      </c>
      <c r="H65" s="141" t="str">
        <f t="shared" si="50"/>
        <v>Blinde vlek</v>
      </c>
      <c r="I65" s="142">
        <f>SUM(J64:J67)</f>
        <v>21.583509513742072</v>
      </c>
      <c r="J65" s="200">
        <v>0</v>
      </c>
      <c r="K65" s="200">
        <v>0</v>
      </c>
      <c r="L65" s="200">
        <v>0</v>
      </c>
      <c r="M65" s="126">
        <f t="shared" si="32"/>
        <v>0</v>
      </c>
      <c r="N65" s="142">
        <f>SUM(O64:O67)</f>
        <v>-4.0563777307963349</v>
      </c>
      <c r="O65" s="126">
        <f t="shared" si="63"/>
        <v>0</v>
      </c>
      <c r="P65" s="143">
        <f>IF(SUM(L64:L67)&gt;0,SUM(O64:O67)/SUM(L64:L67), "Blinde vlek")</f>
        <v>-0.2314342004744481</v>
      </c>
      <c r="Q65" s="144" t="str">
        <f t="shared" si="44"/>
        <v>Blinde vlek</v>
      </c>
      <c r="R65" s="126">
        <v>110</v>
      </c>
      <c r="S65" s="126">
        <v>0</v>
      </c>
      <c r="T65" s="126">
        <v>26150.799999999999</v>
      </c>
      <c r="U65" s="126">
        <v>166.8113815517693</v>
      </c>
      <c r="V65" s="144" t="str">
        <f t="shared" ref="V65:V95" si="65">IF(S65&gt;0,S65/R65,"Blinde vlek")</f>
        <v>Blinde vlek</v>
      </c>
      <c r="W65" s="144">
        <f t="shared" ref="W65:W95" si="66">IF(U65&gt;0,U65/T65,"Blinde vlek")</f>
        <v>6.3788251813240628E-3</v>
      </c>
      <c r="X65" s="144" t="str">
        <f t="shared" ref="X65:X95" si="67">IF(V65&lt;0.5*W65,"A",IF(V65&gt;2*W65,IF(S65=0,"Blinde vlek","C"),"B"))</f>
        <v>Blinde vlek</v>
      </c>
      <c r="Y65" s="142">
        <f>SUM(Z64:Z67)</f>
        <v>18</v>
      </c>
      <c r="Z65" s="139"/>
      <c r="AA65" s="139"/>
      <c r="AB65" s="139"/>
      <c r="AC65" s="139"/>
      <c r="AD65" s="126">
        <f t="shared" si="64"/>
        <v>0</v>
      </c>
      <c r="AE65" s="144" t="str">
        <f t="shared" si="45"/>
        <v>Blinde vlek</v>
      </c>
      <c r="AF65" s="126" t="str">
        <f t="shared" si="51"/>
        <v>Blinde vlek</v>
      </c>
      <c r="AG65" s="142">
        <f>SUM(AD64:AD67)</f>
        <v>12</v>
      </c>
      <c r="AH65" s="126" t="str">
        <f t="shared" si="52"/>
        <v>C</v>
      </c>
      <c r="AI65" s="105" t="s">
        <v>35</v>
      </c>
      <c r="AJ65" s="101" t="str">
        <f t="shared" si="59"/>
        <v>Sint-Truiden</v>
      </c>
      <c r="AK65" s="102">
        <v>1</v>
      </c>
      <c r="AL65" s="99">
        <f t="shared" si="60"/>
        <v>2</v>
      </c>
      <c r="AM65" s="99">
        <f t="shared" si="61"/>
        <v>1</v>
      </c>
      <c r="AN65" s="99">
        <f t="shared" si="34"/>
        <v>2</v>
      </c>
      <c r="AO65" s="99">
        <f t="shared" si="35"/>
        <v>0</v>
      </c>
      <c r="AP65" s="265"/>
      <c r="AQ65" s="265"/>
      <c r="AR65" s="265"/>
      <c r="AS65" s="268"/>
      <c r="AT65" s="271"/>
      <c r="AU65" s="239"/>
      <c r="AV65" s="242"/>
      <c r="AW65" s="227"/>
    </row>
    <row r="66" spans="1:49" x14ac:dyDescent="0.3">
      <c r="A66" s="147" t="s">
        <v>18</v>
      </c>
      <c r="B66" s="147" t="s">
        <v>15</v>
      </c>
      <c r="C66" s="147" t="s">
        <v>35</v>
      </c>
      <c r="D66" s="198" t="s">
        <v>176</v>
      </c>
      <c r="E66" s="199">
        <v>17</v>
      </c>
      <c r="F66" s="140" t="str">
        <f t="shared" si="62"/>
        <v>H-S-T-T</v>
      </c>
      <c r="G66" s="141" t="str">
        <f t="shared" si="49"/>
        <v>B</v>
      </c>
      <c r="H66" s="141" t="str">
        <f t="shared" si="50"/>
        <v>Blinde vlek</v>
      </c>
      <c r="I66" s="142">
        <f>SUM(J64:J67)</f>
        <v>21.583509513742072</v>
      </c>
      <c r="J66" s="200">
        <v>0</v>
      </c>
      <c r="K66" s="200">
        <v>0</v>
      </c>
      <c r="L66" s="200">
        <v>0</v>
      </c>
      <c r="M66" s="126">
        <f t="shared" si="32"/>
        <v>0</v>
      </c>
      <c r="N66" s="142">
        <f>SUM(O64:O67)</f>
        <v>-4.0563777307963349</v>
      </c>
      <c r="O66" s="126">
        <f t="shared" si="63"/>
        <v>0</v>
      </c>
      <c r="P66" s="143">
        <f>IF(SUM(L64:L67)&gt;0,SUM(O64:O67)/SUM(L64:L67), "Blinde vlek")</f>
        <v>-0.2314342004744481</v>
      </c>
      <c r="Q66" s="144" t="str">
        <f t="shared" si="44"/>
        <v>Blinde vlek</v>
      </c>
      <c r="R66" s="126">
        <v>229.7</v>
      </c>
      <c r="S66" s="126">
        <v>0</v>
      </c>
      <c r="T66" s="126">
        <v>26150.799999999999</v>
      </c>
      <c r="U66" s="126">
        <v>166.8113815517693</v>
      </c>
      <c r="V66" s="144" t="str">
        <f t="shared" si="65"/>
        <v>Blinde vlek</v>
      </c>
      <c r="W66" s="144">
        <f t="shared" si="66"/>
        <v>6.3788251813240628E-3</v>
      </c>
      <c r="X66" s="144" t="str">
        <f t="shared" si="67"/>
        <v>Blinde vlek</v>
      </c>
      <c r="Y66" s="142">
        <f>SUM(Z64:Z67)</f>
        <v>18</v>
      </c>
      <c r="Z66" s="139"/>
      <c r="AA66" s="139"/>
      <c r="AB66" s="139"/>
      <c r="AC66" s="139">
        <v>1</v>
      </c>
      <c r="AD66" s="126">
        <f t="shared" si="64"/>
        <v>-1</v>
      </c>
      <c r="AE66" s="144" t="str">
        <f t="shared" si="45"/>
        <v>Blinde vlek</v>
      </c>
      <c r="AF66" s="126" t="str">
        <f t="shared" si="51"/>
        <v>Blinde vlek</v>
      </c>
      <c r="AG66" s="142">
        <f>SUM(AD64:AD67)</f>
        <v>12</v>
      </c>
      <c r="AH66" s="126" t="str">
        <f t="shared" si="52"/>
        <v>C</v>
      </c>
      <c r="AI66" s="105" t="s">
        <v>35</v>
      </c>
      <c r="AJ66" s="101" t="str">
        <f t="shared" si="59"/>
        <v>Tienen</v>
      </c>
      <c r="AK66" s="102">
        <v>1</v>
      </c>
      <c r="AL66" s="99">
        <f t="shared" si="60"/>
        <v>2</v>
      </c>
      <c r="AM66" s="99">
        <f t="shared" si="61"/>
        <v>1</v>
      </c>
      <c r="AN66" s="99">
        <f t="shared" si="34"/>
        <v>2</v>
      </c>
      <c r="AO66" s="99">
        <f t="shared" si="35"/>
        <v>0</v>
      </c>
      <c r="AP66" s="265"/>
      <c r="AQ66" s="265"/>
      <c r="AR66" s="265"/>
      <c r="AS66" s="268"/>
      <c r="AT66" s="271"/>
      <c r="AU66" s="239"/>
      <c r="AV66" s="242"/>
      <c r="AW66" s="227"/>
    </row>
    <row r="67" spans="1:49" x14ac:dyDescent="0.3">
      <c r="A67" s="147" t="s">
        <v>18</v>
      </c>
      <c r="B67" s="147" t="s">
        <v>15</v>
      </c>
      <c r="C67" s="147" t="s">
        <v>35</v>
      </c>
      <c r="D67" s="198" t="s">
        <v>177</v>
      </c>
      <c r="E67" s="199">
        <v>25</v>
      </c>
      <c r="F67" s="140" t="str">
        <f t="shared" si="62"/>
        <v>H-S-T-T</v>
      </c>
      <c r="G67" s="141" t="str">
        <f t="shared" si="49"/>
        <v>B</v>
      </c>
      <c r="H67" s="141" t="str">
        <f t="shared" si="50"/>
        <v>Blinde vlek</v>
      </c>
      <c r="I67" s="142">
        <f>SUM(J64:J67)</f>
        <v>21.583509513742072</v>
      </c>
      <c r="J67" s="200">
        <v>0</v>
      </c>
      <c r="K67" s="200">
        <v>0</v>
      </c>
      <c r="L67" s="200">
        <v>0</v>
      </c>
      <c r="M67" s="126">
        <f t="shared" si="32"/>
        <v>0</v>
      </c>
      <c r="N67" s="142">
        <f>SUM(O64:O67)</f>
        <v>-4.0563777307963349</v>
      </c>
      <c r="O67" s="126">
        <f t="shared" si="63"/>
        <v>0</v>
      </c>
      <c r="P67" s="143">
        <f>IF(SUM(L64:L67)&gt;0,SUM(O64:O67)/SUM(L64:L67), "Blinde vlek")</f>
        <v>-0.2314342004744481</v>
      </c>
      <c r="Q67" s="144" t="str">
        <f t="shared" si="44"/>
        <v>Blinde vlek</v>
      </c>
      <c r="R67" s="126">
        <v>757.2</v>
      </c>
      <c r="S67" s="126">
        <v>0</v>
      </c>
      <c r="T67" s="126">
        <v>26150.799999999999</v>
      </c>
      <c r="U67" s="126">
        <v>166.8113815517693</v>
      </c>
      <c r="V67" s="144" t="str">
        <f t="shared" si="65"/>
        <v>Blinde vlek</v>
      </c>
      <c r="W67" s="144">
        <f t="shared" si="66"/>
        <v>6.3788251813240628E-3</v>
      </c>
      <c r="X67" s="144" t="str">
        <f t="shared" si="67"/>
        <v>Blinde vlek</v>
      </c>
      <c r="Y67" s="142">
        <f>SUM(Z64:Z67)</f>
        <v>18</v>
      </c>
      <c r="Z67" s="139"/>
      <c r="AA67" s="139"/>
      <c r="AB67" s="139"/>
      <c r="AC67" s="139">
        <v>3</v>
      </c>
      <c r="AD67" s="126">
        <f t="shared" si="64"/>
        <v>-3</v>
      </c>
      <c r="AE67" s="144" t="str">
        <f t="shared" si="45"/>
        <v>Blinde vlek</v>
      </c>
      <c r="AF67" s="126" t="str">
        <f t="shared" si="51"/>
        <v>Blinde vlek</v>
      </c>
      <c r="AG67" s="142">
        <f>SUM(AD64:AD67)</f>
        <v>12</v>
      </c>
      <c r="AH67" s="126" t="str">
        <f t="shared" si="52"/>
        <v>C</v>
      </c>
      <c r="AI67" s="105" t="s">
        <v>35</v>
      </c>
      <c r="AJ67" s="101" t="str">
        <f t="shared" si="59"/>
        <v>Tongeren</v>
      </c>
      <c r="AK67" s="102">
        <v>1</v>
      </c>
      <c r="AL67" s="99">
        <f t="shared" si="60"/>
        <v>2</v>
      </c>
      <c r="AM67" s="99">
        <f t="shared" si="61"/>
        <v>1</v>
      </c>
      <c r="AN67" s="99">
        <f t="shared" si="34"/>
        <v>2</v>
      </c>
      <c r="AO67" s="99">
        <f t="shared" si="35"/>
        <v>0</v>
      </c>
      <c r="AP67" s="266"/>
      <c r="AQ67" s="266"/>
      <c r="AR67" s="266"/>
      <c r="AS67" s="269"/>
      <c r="AT67" s="272"/>
      <c r="AU67" s="240"/>
      <c r="AV67" s="242"/>
      <c r="AW67" s="228"/>
    </row>
    <row r="68" spans="1:49" x14ac:dyDescent="0.3">
      <c r="A68" s="145" t="s">
        <v>18</v>
      </c>
      <c r="B68" s="145" t="s">
        <v>16</v>
      </c>
      <c r="C68" s="145" t="s">
        <v>36</v>
      </c>
      <c r="D68" s="198" t="s">
        <v>174</v>
      </c>
      <c r="E68" s="199">
        <v>21</v>
      </c>
      <c r="F68" s="140" t="str">
        <f t="shared" si="62"/>
        <v>H-S-T-T</v>
      </c>
      <c r="G68" s="141" t="str">
        <f t="shared" si="49"/>
        <v>A</v>
      </c>
      <c r="H68" s="141" t="str">
        <f t="shared" si="50"/>
        <v>A</v>
      </c>
      <c r="I68" s="142">
        <f>SUM(J68:J71)</f>
        <v>156.49944517253164</v>
      </c>
      <c r="J68" s="200">
        <v>37.554439746300211</v>
      </c>
      <c r="K68" s="200">
        <v>31.961240310077521</v>
      </c>
      <c r="L68" s="200">
        <v>27.167054263565891</v>
      </c>
      <c r="M68" s="126">
        <f t="shared" si="32"/>
        <v>-5.5931994362226902</v>
      </c>
      <c r="N68" s="142">
        <f>SUM(O68:O71)</f>
        <v>-67.00075272219911</v>
      </c>
      <c r="O68" s="126">
        <f t="shared" si="63"/>
        <v>-10.38738548273432</v>
      </c>
      <c r="P68" s="143">
        <f>IF(SUM(L68:L71)&gt;0,SUM(O68:O71)/SUM(L68:L71), "Blinde vlek")</f>
        <v>-0.74862269925766034</v>
      </c>
      <c r="Q68" s="144">
        <f t="shared" si="44"/>
        <v>-0.3823522926688811</v>
      </c>
      <c r="R68" s="126">
        <v>776</v>
      </c>
      <c r="S68" s="126">
        <v>31.961240310077521</v>
      </c>
      <c r="T68" s="126">
        <v>26150.799999999999</v>
      </c>
      <c r="U68" s="126">
        <v>1672.6801927212466</v>
      </c>
      <c r="V68" s="144">
        <f t="shared" si="65"/>
        <v>4.1187165348038041E-2</v>
      </c>
      <c r="W68" s="144">
        <f t="shared" si="66"/>
        <v>6.3962868926428509E-2</v>
      </c>
      <c r="X68" s="144" t="str">
        <f t="shared" si="67"/>
        <v>B</v>
      </c>
      <c r="Y68" s="142">
        <f>SUM(Z68:Z71)</f>
        <v>140</v>
      </c>
      <c r="Z68" s="139">
        <v>32</v>
      </c>
      <c r="AA68" s="139">
        <v>13</v>
      </c>
      <c r="AB68" s="139">
        <v>19</v>
      </c>
      <c r="AC68" s="139">
        <v>22</v>
      </c>
      <c r="AD68" s="126">
        <f t="shared" si="64"/>
        <v>-3</v>
      </c>
      <c r="AE68" s="144">
        <f t="shared" si="45"/>
        <v>-9.375E-2</v>
      </c>
      <c r="AF68" s="126" t="str">
        <f t="shared" si="51"/>
        <v>B</v>
      </c>
      <c r="AG68" s="142">
        <f>SUM(AD68:AD71)</f>
        <v>-7</v>
      </c>
      <c r="AH68" s="126" t="str">
        <f t="shared" si="52"/>
        <v>B</v>
      </c>
      <c r="AI68" s="103" t="s">
        <v>36</v>
      </c>
      <c r="AJ68" s="101" t="str">
        <f t="shared" si="59"/>
        <v>Hasselt</v>
      </c>
      <c r="AK68" s="102">
        <v>1</v>
      </c>
      <c r="AL68" s="99">
        <f t="shared" si="60"/>
        <v>2</v>
      </c>
      <c r="AM68" s="99">
        <f t="shared" si="61"/>
        <v>2</v>
      </c>
      <c r="AN68" s="99">
        <f t="shared" si="34"/>
        <v>1</v>
      </c>
      <c r="AO68" s="99">
        <f t="shared" si="35"/>
        <v>1</v>
      </c>
      <c r="AP68" s="91">
        <f t="shared" ref="AP68:AP83" si="68">O68+AD68</f>
        <v>-13.38738548273432</v>
      </c>
      <c r="AQ68" s="91">
        <f t="shared" ref="AQ68:AQ83" si="69">O68+AD68+AK68</f>
        <v>-12.38738548273432</v>
      </c>
      <c r="AR68" s="91">
        <f t="shared" si="38"/>
        <v>35</v>
      </c>
      <c r="AS68" s="100">
        <f t="shared" si="39"/>
        <v>-0.38249672807812346</v>
      </c>
      <c r="AT68" s="165">
        <f t="shared" si="40"/>
        <v>1</v>
      </c>
      <c r="AU68" s="166">
        <f t="shared" ref="AU68:AU83" si="70">AT68*SUM(AL68:AO68)</f>
        <v>6</v>
      </c>
      <c r="AV68" s="167">
        <f t="shared" si="42"/>
        <v>6</v>
      </c>
      <c r="AW68" s="168" t="str">
        <f t="shared" ref="AW68:AW84" si="71">IF(AV68&gt;=$AZ$5,$AZ$4,IF(AV68&gt;=$BA$5,$BA$4,IF(AV68&gt;=$BB$5,$BB$4,$BC$4)))</f>
        <v>A</v>
      </c>
    </row>
    <row r="69" spans="1:49" x14ac:dyDescent="0.3">
      <c r="A69" s="145" t="s">
        <v>18</v>
      </c>
      <c r="B69" s="145" t="s">
        <v>16</v>
      </c>
      <c r="C69" s="145" t="s">
        <v>36</v>
      </c>
      <c r="D69" s="198" t="s">
        <v>175</v>
      </c>
      <c r="E69" s="199">
        <v>24</v>
      </c>
      <c r="F69" s="140" t="str">
        <f t="shared" si="62"/>
        <v>H-S-T-T</v>
      </c>
      <c r="G69" s="141" t="str">
        <f t="shared" si="49"/>
        <v>A</v>
      </c>
      <c r="H69" s="141" t="str">
        <f t="shared" si="50"/>
        <v>A</v>
      </c>
      <c r="I69" s="142">
        <f>SUM(J68:J71)</f>
        <v>156.49944517253164</v>
      </c>
      <c r="J69" s="200">
        <v>22.254228329809724</v>
      </c>
      <c r="K69" s="200">
        <v>6.0629921259842527</v>
      </c>
      <c r="L69" s="200">
        <v>5.1535433070866148</v>
      </c>
      <c r="M69" s="126">
        <f t="shared" si="32"/>
        <v>-16.191236203825472</v>
      </c>
      <c r="N69" s="142">
        <f>SUM(O68:O71)</f>
        <v>-67.00075272219911</v>
      </c>
      <c r="O69" s="126">
        <f t="shared" si="63"/>
        <v>-17.100685022723109</v>
      </c>
      <c r="P69" s="143">
        <f>IF(SUM(L68:L71)&gt;0,SUM(O68:O71)/SUM(L68:L71), "Blinde vlek")</f>
        <v>-0.74862269925766034</v>
      </c>
      <c r="Q69" s="144">
        <f t="shared" si="44"/>
        <v>-3.3182383466552094</v>
      </c>
      <c r="R69" s="126">
        <v>110</v>
      </c>
      <c r="S69" s="126">
        <v>6.0629921259842527</v>
      </c>
      <c r="T69" s="126">
        <v>26150.799999999999</v>
      </c>
      <c r="U69" s="126">
        <v>1672.6801927212466</v>
      </c>
      <c r="V69" s="144">
        <f t="shared" si="65"/>
        <v>5.5118110236220479E-2</v>
      </c>
      <c r="W69" s="144">
        <f t="shared" si="66"/>
        <v>6.3962868926428509E-2</v>
      </c>
      <c r="X69" s="144" t="str">
        <f t="shared" si="67"/>
        <v>B</v>
      </c>
      <c r="Y69" s="142">
        <f>SUM(Z68:Z71)</f>
        <v>140</v>
      </c>
      <c r="Z69" s="139">
        <v>21</v>
      </c>
      <c r="AA69" s="139">
        <v>13</v>
      </c>
      <c r="AB69" s="139">
        <v>8</v>
      </c>
      <c r="AC69" s="139">
        <v>25</v>
      </c>
      <c r="AD69" s="126">
        <f t="shared" si="64"/>
        <v>-17</v>
      </c>
      <c r="AE69" s="144">
        <f t="shared" si="45"/>
        <v>-0.80952380952380953</v>
      </c>
      <c r="AF69" s="126" t="str">
        <f t="shared" si="51"/>
        <v>A</v>
      </c>
      <c r="AG69" s="142">
        <f>SUM(AD68:AD71)</f>
        <v>-7</v>
      </c>
      <c r="AH69" s="126" t="str">
        <f t="shared" si="52"/>
        <v>B</v>
      </c>
      <c r="AI69" s="103" t="s">
        <v>36</v>
      </c>
      <c r="AJ69" s="101" t="str">
        <f t="shared" si="59"/>
        <v>Sint-Truiden</v>
      </c>
      <c r="AK69" s="102">
        <v>1</v>
      </c>
      <c r="AL69" s="99">
        <f t="shared" si="60"/>
        <v>2</v>
      </c>
      <c r="AM69" s="99">
        <f t="shared" si="61"/>
        <v>2</v>
      </c>
      <c r="AN69" s="99">
        <f t="shared" si="34"/>
        <v>2</v>
      </c>
      <c r="AO69" s="99">
        <f t="shared" si="35"/>
        <v>1</v>
      </c>
      <c r="AP69" s="91">
        <f t="shared" si="68"/>
        <v>-34.100685022723113</v>
      </c>
      <c r="AQ69" s="91">
        <f t="shared" si="69"/>
        <v>-33.100685022723113</v>
      </c>
      <c r="AR69" s="91">
        <f t="shared" si="38"/>
        <v>38</v>
      </c>
      <c r="AS69" s="100">
        <f t="shared" si="39"/>
        <v>-0.89738644796639766</v>
      </c>
      <c r="AT69" s="165">
        <f t="shared" si="40"/>
        <v>1</v>
      </c>
      <c r="AU69" s="166">
        <f t="shared" si="70"/>
        <v>7</v>
      </c>
      <c r="AV69" s="167">
        <f t="shared" si="42"/>
        <v>7</v>
      </c>
      <c r="AW69" s="168" t="str">
        <f t="shared" si="71"/>
        <v>A</v>
      </c>
    </row>
    <row r="70" spans="1:49" x14ac:dyDescent="0.3">
      <c r="A70" s="145" t="s">
        <v>18</v>
      </c>
      <c r="B70" s="145" t="s">
        <v>16</v>
      </c>
      <c r="C70" s="145" t="s">
        <v>36</v>
      </c>
      <c r="D70" s="198" t="s">
        <v>176</v>
      </c>
      <c r="E70" s="199">
        <v>17</v>
      </c>
      <c r="F70" s="140" t="str">
        <f t="shared" si="62"/>
        <v>H-S-T-T</v>
      </c>
      <c r="G70" s="141" t="str">
        <f t="shared" si="49"/>
        <v>A</v>
      </c>
      <c r="H70" s="141" t="str">
        <f t="shared" si="50"/>
        <v>A</v>
      </c>
      <c r="I70" s="142">
        <f>SUM(J68:J71)</f>
        <v>156.49944517253164</v>
      </c>
      <c r="J70" s="200">
        <v>27.344582593250447</v>
      </c>
      <c r="K70" s="200">
        <v>21.538461538461537</v>
      </c>
      <c r="L70" s="200">
        <v>18.307692307692307</v>
      </c>
      <c r="M70" s="126">
        <f t="shared" si="32"/>
        <v>-5.8061210547889104</v>
      </c>
      <c r="N70" s="142">
        <f>SUM(O68:O71)</f>
        <v>-67.00075272219911</v>
      </c>
      <c r="O70" s="126">
        <f t="shared" si="63"/>
        <v>-9.0368902855581403</v>
      </c>
      <c r="P70" s="143">
        <f>IF(SUM(L68:L71)&gt;0,SUM(O68:O71)/SUM(L68:L71), "Blinde vlek")</f>
        <v>-0.74862269925766034</v>
      </c>
      <c r="Q70" s="144">
        <f t="shared" si="44"/>
        <v>-0.49361165425317577</v>
      </c>
      <c r="R70" s="126">
        <v>229.7</v>
      </c>
      <c r="S70" s="126">
        <v>21.538461538461537</v>
      </c>
      <c r="T70" s="126">
        <v>26150.799999999999</v>
      </c>
      <c r="U70" s="126">
        <v>1672.6801927212466</v>
      </c>
      <c r="V70" s="144">
        <f t="shared" si="65"/>
        <v>9.3767790763872608E-2</v>
      </c>
      <c r="W70" s="144">
        <f t="shared" si="66"/>
        <v>6.3962868926428509E-2</v>
      </c>
      <c r="X70" s="144" t="str">
        <f t="shared" si="67"/>
        <v>B</v>
      </c>
      <c r="Y70" s="142">
        <f>SUM(Z68:Z71)</f>
        <v>140</v>
      </c>
      <c r="Z70" s="139">
        <v>25</v>
      </c>
      <c r="AA70" s="139">
        <v>14</v>
      </c>
      <c r="AB70" s="139">
        <v>11</v>
      </c>
      <c r="AC70" s="139">
        <v>15</v>
      </c>
      <c r="AD70" s="126">
        <f t="shared" si="64"/>
        <v>-4</v>
      </c>
      <c r="AE70" s="144">
        <f t="shared" si="45"/>
        <v>-0.16</v>
      </c>
      <c r="AF70" s="126" t="str">
        <f t="shared" si="51"/>
        <v>B</v>
      </c>
      <c r="AG70" s="142">
        <f>SUM(AD68:AD71)</f>
        <v>-7</v>
      </c>
      <c r="AH70" s="126" t="str">
        <f t="shared" si="52"/>
        <v>B</v>
      </c>
      <c r="AI70" s="103" t="s">
        <v>36</v>
      </c>
      <c r="AJ70" s="101" t="str">
        <f t="shared" si="59"/>
        <v>Tienen</v>
      </c>
      <c r="AK70" s="102">
        <v>1</v>
      </c>
      <c r="AL70" s="99">
        <f t="shared" si="60"/>
        <v>2</v>
      </c>
      <c r="AM70" s="99">
        <f t="shared" si="61"/>
        <v>2</v>
      </c>
      <c r="AN70" s="99">
        <f t="shared" si="34"/>
        <v>1</v>
      </c>
      <c r="AO70" s="99">
        <f t="shared" si="35"/>
        <v>1</v>
      </c>
      <c r="AP70" s="91">
        <f t="shared" si="68"/>
        <v>-13.03689028555814</v>
      </c>
      <c r="AQ70" s="91">
        <f t="shared" si="69"/>
        <v>-12.03689028555814</v>
      </c>
      <c r="AR70" s="91">
        <f t="shared" si="38"/>
        <v>29</v>
      </c>
      <c r="AS70" s="100">
        <f t="shared" si="39"/>
        <v>-0.44954794088131517</v>
      </c>
      <c r="AT70" s="165">
        <f t="shared" si="40"/>
        <v>1</v>
      </c>
      <c r="AU70" s="166">
        <f t="shared" si="70"/>
        <v>6</v>
      </c>
      <c r="AV70" s="167">
        <f t="shared" si="42"/>
        <v>6</v>
      </c>
      <c r="AW70" s="168" t="str">
        <f t="shared" si="71"/>
        <v>A</v>
      </c>
    </row>
    <row r="71" spans="1:49" x14ac:dyDescent="0.3">
      <c r="A71" s="145" t="s">
        <v>18</v>
      </c>
      <c r="B71" s="145" t="s">
        <v>16</v>
      </c>
      <c r="C71" s="145" t="s">
        <v>36</v>
      </c>
      <c r="D71" s="198" t="s">
        <v>177</v>
      </c>
      <c r="E71" s="199">
        <v>25</v>
      </c>
      <c r="F71" s="140" t="str">
        <f t="shared" si="62"/>
        <v>H-S-T-T</v>
      </c>
      <c r="G71" s="141" t="str">
        <f t="shared" si="49"/>
        <v>A</v>
      </c>
      <c r="H71" s="141" t="str">
        <f t="shared" si="50"/>
        <v>A</v>
      </c>
      <c r="I71" s="142">
        <f>SUM(J68:J71)</f>
        <v>156.49944517253164</v>
      </c>
      <c r="J71" s="200">
        <v>69.346194503171233</v>
      </c>
      <c r="K71" s="200">
        <v>45.729885378809058</v>
      </c>
      <c r="L71" s="200">
        <v>38.870402571987697</v>
      </c>
      <c r="M71" s="126">
        <f t="shared" si="32"/>
        <v>-23.616309124362175</v>
      </c>
      <c r="N71" s="142">
        <f>SUM(O68:O71)</f>
        <v>-67.00075272219911</v>
      </c>
      <c r="O71" s="126">
        <f t="shared" si="63"/>
        <v>-30.475791931183537</v>
      </c>
      <c r="P71" s="143">
        <f>IF(SUM(L68:L71)&gt;0,SUM(O68:O71)/SUM(L68:L71), "Blinde vlek")</f>
        <v>-0.74862269925766034</v>
      </c>
      <c r="Q71" s="144">
        <f t="shared" si="44"/>
        <v>-0.78403592231242258</v>
      </c>
      <c r="R71" s="126">
        <v>757.2</v>
      </c>
      <c r="S71" s="126">
        <v>45.729885378809058</v>
      </c>
      <c r="T71" s="126">
        <v>26150.799999999999</v>
      </c>
      <c r="U71" s="126">
        <v>1672.6801927212466</v>
      </c>
      <c r="V71" s="144">
        <f t="shared" si="65"/>
        <v>6.0393403828326801E-2</v>
      </c>
      <c r="W71" s="144">
        <f t="shared" si="66"/>
        <v>6.3962868926428509E-2</v>
      </c>
      <c r="X71" s="144" t="str">
        <f t="shared" si="67"/>
        <v>B</v>
      </c>
      <c r="Y71" s="142">
        <f>SUM(Z68:Z71)</f>
        <v>140</v>
      </c>
      <c r="Z71" s="139">
        <v>62</v>
      </c>
      <c r="AA71" s="139">
        <v>35</v>
      </c>
      <c r="AB71" s="139">
        <v>27</v>
      </c>
      <c r="AC71" s="139">
        <v>10</v>
      </c>
      <c r="AD71" s="126">
        <f t="shared" si="64"/>
        <v>17</v>
      </c>
      <c r="AE71" s="144">
        <f t="shared" si="45"/>
        <v>0.27419354838709675</v>
      </c>
      <c r="AF71" s="126" t="str">
        <f t="shared" si="51"/>
        <v>C</v>
      </c>
      <c r="AG71" s="142">
        <f>SUM(AD68:AD71)</f>
        <v>-7</v>
      </c>
      <c r="AH71" s="126" t="str">
        <f t="shared" si="52"/>
        <v>B</v>
      </c>
      <c r="AI71" s="103" t="s">
        <v>36</v>
      </c>
      <c r="AJ71" s="101" t="str">
        <f t="shared" si="59"/>
        <v>Tongeren</v>
      </c>
      <c r="AK71" s="102">
        <v>1</v>
      </c>
      <c r="AL71" s="99">
        <f t="shared" si="60"/>
        <v>2</v>
      </c>
      <c r="AM71" s="99">
        <f t="shared" si="61"/>
        <v>2</v>
      </c>
      <c r="AN71" s="99">
        <f t="shared" si="34"/>
        <v>0</v>
      </c>
      <c r="AO71" s="99">
        <f t="shared" si="35"/>
        <v>1</v>
      </c>
      <c r="AP71" s="91">
        <f t="shared" si="68"/>
        <v>-13.475791931183537</v>
      </c>
      <c r="AQ71" s="91">
        <f t="shared" si="69"/>
        <v>-12.475791931183537</v>
      </c>
      <c r="AR71" s="91">
        <f t="shared" si="38"/>
        <v>45</v>
      </c>
      <c r="AS71" s="100">
        <f t="shared" si="39"/>
        <v>-0.29946204291518969</v>
      </c>
      <c r="AT71" s="165">
        <f t="shared" si="40"/>
        <v>1</v>
      </c>
      <c r="AU71" s="166">
        <f t="shared" si="70"/>
        <v>5</v>
      </c>
      <c r="AV71" s="167">
        <f t="shared" si="42"/>
        <v>5</v>
      </c>
      <c r="AW71" s="168" t="str">
        <f t="shared" si="71"/>
        <v>B</v>
      </c>
    </row>
    <row r="72" spans="1:49" x14ac:dyDescent="0.3">
      <c r="A72" s="138" t="s">
        <v>18</v>
      </c>
      <c r="B72" s="138" t="s">
        <v>20</v>
      </c>
      <c r="C72" s="138" t="s">
        <v>42</v>
      </c>
      <c r="D72" s="198" t="s">
        <v>174</v>
      </c>
      <c r="E72" s="199">
        <v>21</v>
      </c>
      <c r="F72" s="140" t="str">
        <f t="shared" si="62"/>
        <v>H-S-T-T</v>
      </c>
      <c r="G72" s="141" t="str">
        <f t="shared" ref="G72:G95" si="72">IF(I72&gt;5,IF(P72&lt;$P$100,"A",IF(P72&gt;$P$102,"C","B")),"Blinde vlek")</f>
        <v>A</v>
      </c>
      <c r="H72" s="141" t="str">
        <f t="shared" ref="H72:H95" si="73">IF(J72&gt;5,IF(Q72&lt;$Q$100,"A",IF(Q72&gt;$Q$102,"C","B")),"Blinde vlek")</f>
        <v>A</v>
      </c>
      <c r="I72" s="142">
        <f>SUM(J72:J75)</f>
        <v>525.41272685965771</v>
      </c>
      <c r="J72" s="200">
        <v>67.854651162790688</v>
      </c>
      <c r="K72" s="200">
        <v>56.705426356589157</v>
      </c>
      <c r="L72" s="200">
        <v>48.19961240310078</v>
      </c>
      <c r="M72" s="126">
        <f t="shared" si="32"/>
        <v>-11.149224806201531</v>
      </c>
      <c r="N72" s="142">
        <f>SUM(O72:O75)</f>
        <v>-113.49407625536338</v>
      </c>
      <c r="O72" s="126">
        <f t="shared" si="63"/>
        <v>-19.655038759689909</v>
      </c>
      <c r="P72" s="143">
        <f>IF(SUM(L72:L75)&gt;0,SUM(O72:O75)/SUM(L72:L75), "Blinde vlek")</f>
        <v>-0.27552546137171724</v>
      </c>
      <c r="Q72" s="144">
        <f t="shared" si="44"/>
        <v>-0.40778416629809788</v>
      </c>
      <c r="R72" s="126">
        <v>776</v>
      </c>
      <c r="S72" s="126">
        <v>56.705426356589157</v>
      </c>
      <c r="T72" s="126">
        <v>26150.799999999999</v>
      </c>
      <c r="U72" s="126">
        <v>8222.4097104465382</v>
      </c>
      <c r="V72" s="144">
        <f t="shared" si="65"/>
        <v>7.3074003036841695E-2</v>
      </c>
      <c r="W72" s="144">
        <f t="shared" si="66"/>
        <v>0.3144228746518859</v>
      </c>
      <c r="X72" s="144" t="str">
        <f t="shared" si="67"/>
        <v>A</v>
      </c>
      <c r="Y72" s="142">
        <f>SUM(Z72:Z75)</f>
        <v>456</v>
      </c>
      <c r="Z72" s="139">
        <v>58</v>
      </c>
      <c r="AA72" s="139">
        <v>25</v>
      </c>
      <c r="AB72" s="139">
        <v>33</v>
      </c>
      <c r="AC72" s="139">
        <v>69</v>
      </c>
      <c r="AD72" s="126">
        <f t="shared" si="64"/>
        <v>-36</v>
      </c>
      <c r="AE72" s="144">
        <f t="shared" si="45"/>
        <v>-0.62068965517241381</v>
      </c>
      <c r="AF72" s="126" t="str">
        <f t="shared" ref="AF72:AF95" si="74">IF(Z72=0,"Blinde vlek",IF(AD72/Z72&lt;$AG$100,"A",IF(AD72/Z72&gt;$AG$102,"C","B")))</f>
        <v>A</v>
      </c>
      <c r="AG72" s="142">
        <f>SUM(AD72:AD75)</f>
        <v>-9</v>
      </c>
      <c r="AH72" s="126" t="str">
        <f t="shared" ref="AH72:AH95" si="75">IF(Y72=0,"Blinde vlek",IF(AG72/Y72&lt;$AH$100,"A",IF(AG72/Y72&gt;$AH$102,"C","B")))</f>
        <v>B</v>
      </c>
      <c r="AI72" s="98" t="s">
        <v>42</v>
      </c>
      <c r="AJ72" s="101" t="str">
        <f t="shared" si="59"/>
        <v>Hasselt</v>
      </c>
      <c r="AK72" s="102">
        <v>1</v>
      </c>
      <c r="AL72" s="99">
        <f t="shared" si="60"/>
        <v>2</v>
      </c>
      <c r="AM72" s="99">
        <f t="shared" si="61"/>
        <v>2</v>
      </c>
      <c r="AN72" s="99">
        <f t="shared" si="34"/>
        <v>2</v>
      </c>
      <c r="AO72" s="99">
        <f t="shared" si="35"/>
        <v>1</v>
      </c>
      <c r="AP72" s="91">
        <f t="shared" si="68"/>
        <v>-55.655038759689909</v>
      </c>
      <c r="AQ72" s="91">
        <f t="shared" si="69"/>
        <v>-54.655038759689909</v>
      </c>
      <c r="AR72" s="91">
        <f t="shared" si="38"/>
        <v>94</v>
      </c>
      <c r="AS72" s="100">
        <f t="shared" si="39"/>
        <v>-0.59207488042223311</v>
      </c>
      <c r="AT72" s="165">
        <f t="shared" si="40"/>
        <v>1</v>
      </c>
      <c r="AU72" s="166">
        <f t="shared" si="70"/>
        <v>7</v>
      </c>
      <c r="AV72" s="167">
        <f t="shared" si="42"/>
        <v>7</v>
      </c>
      <c r="AW72" s="168" t="str">
        <f t="shared" si="71"/>
        <v>A</v>
      </c>
    </row>
    <row r="73" spans="1:49" x14ac:dyDescent="0.3">
      <c r="A73" s="138" t="s">
        <v>18</v>
      </c>
      <c r="B73" s="138" t="s">
        <v>20</v>
      </c>
      <c r="C73" s="138" t="s">
        <v>42</v>
      </c>
      <c r="D73" s="198" t="s">
        <v>175</v>
      </c>
      <c r="E73" s="199">
        <v>24</v>
      </c>
      <c r="F73" s="140" t="str">
        <f t="shared" si="62"/>
        <v>H-S-T-T</v>
      </c>
      <c r="G73" s="141" t="str">
        <f t="shared" si="72"/>
        <v>A</v>
      </c>
      <c r="H73" s="141" t="str">
        <f t="shared" si="73"/>
        <v>A</v>
      </c>
      <c r="I73" s="142">
        <f>SUM(J72:J75)</f>
        <v>525.41272685965771</v>
      </c>
      <c r="J73" s="200">
        <v>65.854651162790688</v>
      </c>
      <c r="K73" s="200">
        <v>47.637795275590555</v>
      </c>
      <c r="L73" s="200">
        <v>40.49212598425197</v>
      </c>
      <c r="M73" s="126">
        <f t="shared" si="32"/>
        <v>-18.216855887200133</v>
      </c>
      <c r="N73" s="142">
        <f>SUM(O72:O75)</f>
        <v>-113.49407625536338</v>
      </c>
      <c r="O73" s="126">
        <f t="shared" si="63"/>
        <v>-25.362525178538718</v>
      </c>
      <c r="P73" s="143">
        <f>IF(SUM(L72:L75)&gt;0,SUM(O72:O75)/SUM(L72:L75), "Blinde vlek")</f>
        <v>-0.27552546137171724</v>
      </c>
      <c r="Q73" s="144">
        <f t="shared" si="44"/>
        <v>-0.62635696600377577</v>
      </c>
      <c r="R73" s="126">
        <v>110</v>
      </c>
      <c r="S73" s="126">
        <v>47.637795275590555</v>
      </c>
      <c r="T73" s="126">
        <v>26150.799999999999</v>
      </c>
      <c r="U73" s="126">
        <v>8222.4097104465382</v>
      </c>
      <c r="V73" s="144">
        <f t="shared" si="65"/>
        <v>0.43307086614173235</v>
      </c>
      <c r="W73" s="144">
        <f t="shared" si="66"/>
        <v>0.3144228746518859</v>
      </c>
      <c r="X73" s="144" t="str">
        <f t="shared" si="67"/>
        <v>B</v>
      </c>
      <c r="Y73" s="142">
        <f>SUM(Z72:Z75)</f>
        <v>456</v>
      </c>
      <c r="Z73" s="139">
        <v>56</v>
      </c>
      <c r="AA73" s="139">
        <v>34</v>
      </c>
      <c r="AB73" s="139">
        <v>22</v>
      </c>
      <c r="AC73" s="139">
        <v>72</v>
      </c>
      <c r="AD73" s="126">
        <f t="shared" si="64"/>
        <v>-50</v>
      </c>
      <c r="AE73" s="144">
        <f t="shared" si="45"/>
        <v>-0.8928571428571429</v>
      </c>
      <c r="AF73" s="126" t="str">
        <f t="shared" si="74"/>
        <v>A</v>
      </c>
      <c r="AG73" s="142">
        <f>SUM(AD72:AD75)</f>
        <v>-9</v>
      </c>
      <c r="AH73" s="126" t="str">
        <f t="shared" si="75"/>
        <v>B</v>
      </c>
      <c r="AI73" s="98" t="s">
        <v>42</v>
      </c>
      <c r="AJ73" s="101" t="str">
        <f t="shared" si="59"/>
        <v>Sint-Truiden</v>
      </c>
      <c r="AK73" s="102">
        <v>1</v>
      </c>
      <c r="AL73" s="99">
        <f t="shared" si="60"/>
        <v>2</v>
      </c>
      <c r="AM73" s="99">
        <f t="shared" si="61"/>
        <v>2</v>
      </c>
      <c r="AN73" s="99">
        <f t="shared" si="34"/>
        <v>2</v>
      </c>
      <c r="AO73" s="99">
        <f t="shared" si="35"/>
        <v>1</v>
      </c>
      <c r="AP73" s="91">
        <f t="shared" si="68"/>
        <v>-75.362525178538718</v>
      </c>
      <c r="AQ73" s="91">
        <f t="shared" si="69"/>
        <v>-74.362525178538718</v>
      </c>
      <c r="AR73" s="91">
        <f t="shared" si="38"/>
        <v>106</v>
      </c>
      <c r="AS73" s="100">
        <f t="shared" si="39"/>
        <v>-0.71096721866545964</v>
      </c>
      <c r="AT73" s="165">
        <f t="shared" si="40"/>
        <v>1</v>
      </c>
      <c r="AU73" s="166">
        <f t="shared" si="70"/>
        <v>7</v>
      </c>
      <c r="AV73" s="167">
        <f t="shared" si="42"/>
        <v>7</v>
      </c>
      <c r="AW73" s="168" t="str">
        <f t="shared" si="71"/>
        <v>A</v>
      </c>
    </row>
    <row r="74" spans="1:49" x14ac:dyDescent="0.3">
      <c r="A74" s="138" t="s">
        <v>18</v>
      </c>
      <c r="B74" s="138" t="s">
        <v>20</v>
      </c>
      <c r="C74" s="138" t="s">
        <v>42</v>
      </c>
      <c r="D74" s="198" t="s">
        <v>176</v>
      </c>
      <c r="E74" s="199">
        <v>17</v>
      </c>
      <c r="F74" s="140" t="str">
        <f t="shared" si="62"/>
        <v>H-S-T-T</v>
      </c>
      <c r="G74" s="141" t="str">
        <f t="shared" si="72"/>
        <v>A</v>
      </c>
      <c r="H74" s="141" t="str">
        <f t="shared" si="73"/>
        <v>A</v>
      </c>
      <c r="I74" s="142">
        <f>SUM(J72:J75)</f>
        <v>525.41272685965771</v>
      </c>
      <c r="J74" s="200">
        <v>163.1225577264654</v>
      </c>
      <c r="K74" s="200">
        <v>153.19999999999999</v>
      </c>
      <c r="L74" s="200">
        <v>130.22</v>
      </c>
      <c r="M74" s="126">
        <f t="shared" si="32"/>
        <v>-9.9225577264654135</v>
      </c>
      <c r="N74" s="142">
        <f>SUM(O72:O75)</f>
        <v>-113.49407625536338</v>
      </c>
      <c r="O74" s="126">
        <f t="shared" si="63"/>
        <v>-32.902557726465403</v>
      </c>
      <c r="P74" s="143">
        <f>IF(SUM(L72:L75)&gt;0,SUM(O72:O75)/SUM(L72:L75), "Blinde vlek")</f>
        <v>-0.27552546137171724</v>
      </c>
      <c r="Q74" s="144">
        <f t="shared" si="44"/>
        <v>-0.25266900419647831</v>
      </c>
      <c r="R74" s="126">
        <v>229.7</v>
      </c>
      <c r="S74" s="126">
        <v>153.19999999999999</v>
      </c>
      <c r="T74" s="126">
        <v>26150.799999999999</v>
      </c>
      <c r="U74" s="126">
        <v>8222.4097104465382</v>
      </c>
      <c r="V74" s="144">
        <f t="shared" si="65"/>
        <v>0.6669569003047453</v>
      </c>
      <c r="W74" s="144">
        <f t="shared" si="66"/>
        <v>0.3144228746518859</v>
      </c>
      <c r="X74" s="144" t="str">
        <f t="shared" si="67"/>
        <v>C</v>
      </c>
      <c r="Y74" s="142">
        <f>SUM(Z72:Z75)</f>
        <v>456</v>
      </c>
      <c r="Z74" s="139">
        <v>148</v>
      </c>
      <c r="AA74" s="139">
        <v>82</v>
      </c>
      <c r="AB74" s="139">
        <v>66</v>
      </c>
      <c r="AC74" s="139">
        <v>29</v>
      </c>
      <c r="AD74" s="126">
        <f t="shared" si="64"/>
        <v>37</v>
      </c>
      <c r="AE74" s="144">
        <f t="shared" si="45"/>
        <v>0.25</v>
      </c>
      <c r="AF74" s="126" t="str">
        <f t="shared" si="74"/>
        <v>C</v>
      </c>
      <c r="AG74" s="142">
        <f>SUM(AD72:AD75)</f>
        <v>-9</v>
      </c>
      <c r="AH74" s="126" t="str">
        <f t="shared" si="75"/>
        <v>B</v>
      </c>
      <c r="AI74" s="98" t="s">
        <v>42</v>
      </c>
      <c r="AJ74" s="101" t="str">
        <f t="shared" si="59"/>
        <v>Tienen</v>
      </c>
      <c r="AK74" s="102">
        <v>1</v>
      </c>
      <c r="AL74" s="99">
        <f t="shared" si="60"/>
        <v>2</v>
      </c>
      <c r="AM74" s="99">
        <f t="shared" si="61"/>
        <v>2</v>
      </c>
      <c r="AN74" s="99">
        <f t="shared" si="34"/>
        <v>0</v>
      </c>
      <c r="AO74" s="99">
        <f t="shared" si="35"/>
        <v>1</v>
      </c>
      <c r="AP74" s="91">
        <f t="shared" si="68"/>
        <v>4.0974422735345968</v>
      </c>
      <c r="AQ74" s="91">
        <f t="shared" si="69"/>
        <v>5.0974422735345968</v>
      </c>
      <c r="AR74" s="91">
        <f t="shared" si="38"/>
        <v>111</v>
      </c>
      <c r="AS74" s="100">
        <f t="shared" si="39"/>
        <v>3.6913894356167536E-2</v>
      </c>
      <c r="AT74" s="165">
        <f t="shared" si="40"/>
        <v>0</v>
      </c>
      <c r="AU74" s="166">
        <f t="shared" si="70"/>
        <v>0</v>
      </c>
      <c r="AV74" s="167">
        <f t="shared" si="42"/>
        <v>0</v>
      </c>
      <c r="AW74" s="168" t="str">
        <f>IF(AV74&gt;=$AZ$5,$AZ$4,IF(AV74&gt;=$BA$5,$BA$4,IF(AV74&gt;=$BB$5,$BB$4,$BC$4)))</f>
        <v>D</v>
      </c>
    </row>
    <row r="75" spans="1:49" x14ac:dyDescent="0.3">
      <c r="A75" s="138" t="s">
        <v>18</v>
      </c>
      <c r="B75" s="138" t="s">
        <v>20</v>
      </c>
      <c r="C75" s="138" t="s">
        <v>42</v>
      </c>
      <c r="D75" s="198" t="s">
        <v>177</v>
      </c>
      <c r="E75" s="199">
        <v>25</v>
      </c>
      <c r="F75" s="140" t="str">
        <f t="shared" si="62"/>
        <v>H-S-T-T</v>
      </c>
      <c r="G75" s="141" t="str">
        <f t="shared" si="72"/>
        <v>A</v>
      </c>
      <c r="H75" s="141" t="str">
        <f t="shared" si="73"/>
        <v>B</v>
      </c>
      <c r="I75" s="142">
        <f>SUM(J72:J75)</f>
        <v>525.41272685965771</v>
      </c>
      <c r="J75" s="200">
        <v>228.58086680761093</v>
      </c>
      <c r="K75" s="200">
        <v>227.06695554934302</v>
      </c>
      <c r="L75" s="200">
        <v>193.00691221694157</v>
      </c>
      <c r="M75" s="126">
        <f t="shared" si="32"/>
        <v>-1.5139112582679104</v>
      </c>
      <c r="N75" s="142">
        <f>SUM(O72:O75)</f>
        <v>-113.49407625536338</v>
      </c>
      <c r="O75" s="126">
        <f t="shared" si="63"/>
        <v>-35.573954590669359</v>
      </c>
      <c r="P75" s="143">
        <f>IF(SUM(L72:L75)&gt;0,SUM(O72:O75)/SUM(L72:L75), "Blinde vlek")</f>
        <v>-0.27552546137171724</v>
      </c>
      <c r="Q75" s="144">
        <f t="shared" si="44"/>
        <v>-0.18431440709586558</v>
      </c>
      <c r="R75" s="126">
        <v>757.2</v>
      </c>
      <c r="S75" s="126">
        <v>227.06695554934302</v>
      </c>
      <c r="T75" s="126">
        <v>26150.799999999999</v>
      </c>
      <c r="U75" s="126">
        <v>8222.4097104465382</v>
      </c>
      <c r="V75" s="144">
        <f t="shared" si="65"/>
        <v>0.29987712037683967</v>
      </c>
      <c r="W75" s="144">
        <f t="shared" si="66"/>
        <v>0.3144228746518859</v>
      </c>
      <c r="X75" s="144" t="str">
        <f t="shared" si="67"/>
        <v>B</v>
      </c>
      <c r="Y75" s="142">
        <f>SUM(Z72:Z75)</f>
        <v>456</v>
      </c>
      <c r="Z75" s="139">
        <v>194</v>
      </c>
      <c r="AA75" s="139">
        <v>122</v>
      </c>
      <c r="AB75" s="139">
        <v>72</v>
      </c>
      <c r="AC75" s="139">
        <v>32</v>
      </c>
      <c r="AD75" s="126">
        <f t="shared" si="64"/>
        <v>40</v>
      </c>
      <c r="AE75" s="144">
        <f t="shared" si="45"/>
        <v>0.20618556701030927</v>
      </c>
      <c r="AF75" s="126" t="str">
        <f t="shared" si="74"/>
        <v>C</v>
      </c>
      <c r="AG75" s="142">
        <f>SUM(AD72:AD75)</f>
        <v>-9</v>
      </c>
      <c r="AH75" s="126" t="str">
        <f t="shared" si="75"/>
        <v>B</v>
      </c>
      <c r="AI75" s="98" t="s">
        <v>42</v>
      </c>
      <c r="AJ75" s="101" t="str">
        <f t="shared" si="59"/>
        <v>Tongeren</v>
      </c>
      <c r="AK75" s="102">
        <v>1</v>
      </c>
      <c r="AL75" s="99">
        <f t="shared" si="60"/>
        <v>1</v>
      </c>
      <c r="AM75" s="99">
        <f t="shared" si="61"/>
        <v>2</v>
      </c>
      <c r="AN75" s="99">
        <f t="shared" si="34"/>
        <v>0</v>
      </c>
      <c r="AO75" s="99">
        <f t="shared" si="35"/>
        <v>1</v>
      </c>
      <c r="AP75" s="91">
        <f t="shared" si="68"/>
        <v>4.4260454093306407</v>
      </c>
      <c r="AQ75" s="91">
        <f t="shared" si="69"/>
        <v>5.4260454093306407</v>
      </c>
      <c r="AR75" s="91">
        <f t="shared" si="38"/>
        <v>154</v>
      </c>
      <c r="AS75" s="100">
        <f t="shared" si="39"/>
        <v>2.874055460604312E-2</v>
      </c>
      <c r="AT75" s="165">
        <f t="shared" si="40"/>
        <v>0</v>
      </c>
      <c r="AU75" s="166">
        <f t="shared" si="70"/>
        <v>0</v>
      </c>
      <c r="AV75" s="167">
        <f t="shared" si="42"/>
        <v>0</v>
      </c>
      <c r="AW75" s="168" t="str">
        <f t="shared" si="71"/>
        <v>D</v>
      </c>
    </row>
    <row r="76" spans="1:49" x14ac:dyDescent="0.3">
      <c r="A76" s="145" t="s">
        <v>19</v>
      </c>
      <c r="B76" s="145" t="s">
        <v>12</v>
      </c>
      <c r="C76" s="145" t="s">
        <v>37</v>
      </c>
      <c r="D76" s="198" t="s">
        <v>174</v>
      </c>
      <c r="E76" s="199">
        <v>21</v>
      </c>
      <c r="F76" s="140" t="str">
        <f t="shared" si="62"/>
        <v>H-S-T-T</v>
      </c>
      <c r="G76" s="141" t="str">
        <f t="shared" si="72"/>
        <v>Blinde vlek</v>
      </c>
      <c r="H76" s="141" t="str">
        <f t="shared" si="73"/>
        <v>Blinde vlek</v>
      </c>
      <c r="I76" s="142">
        <f>SUM(J76:J79)</f>
        <v>0.53752642706131049</v>
      </c>
      <c r="J76" s="200">
        <v>0.53752642706131049</v>
      </c>
      <c r="K76" s="200">
        <v>3.1633079967018873</v>
      </c>
      <c r="L76" s="200">
        <v>2.6367924528301883</v>
      </c>
      <c r="M76" s="126">
        <f t="shared" ref="M76:M95" si="76">K76-J76</f>
        <v>2.6257815696405769</v>
      </c>
      <c r="N76" s="142">
        <f>SUM(O76:O79)</f>
        <v>2.0992660257688778</v>
      </c>
      <c r="O76" s="126">
        <f t="shared" si="63"/>
        <v>2.0992660257688778</v>
      </c>
      <c r="P76" s="143">
        <f>IF(SUM(L76:L79)&gt;0,SUM(O76:O79)/SUM(L76:L79), "Blinde vlek")</f>
        <v>0.79614382372630077</v>
      </c>
      <c r="Q76" s="144">
        <f t="shared" si="44"/>
        <v>0.79614382372630077</v>
      </c>
      <c r="R76" s="126">
        <v>776</v>
      </c>
      <c r="S76" s="126">
        <v>3.1633079967018873</v>
      </c>
      <c r="T76" s="126">
        <v>26150.799999999999</v>
      </c>
      <c r="U76" s="126">
        <v>737.50353951620002</v>
      </c>
      <c r="V76" s="144">
        <f t="shared" si="65"/>
        <v>4.0764278308014013E-3</v>
      </c>
      <c r="W76" s="144">
        <f t="shared" si="66"/>
        <v>2.8201949443848757E-2</v>
      </c>
      <c r="X76" s="144" t="str">
        <f t="shared" si="67"/>
        <v>A</v>
      </c>
      <c r="Y76" s="142">
        <f>SUM(Z76:Z79)</f>
        <v>0</v>
      </c>
      <c r="Z76" s="139"/>
      <c r="AA76" s="139"/>
      <c r="AB76" s="139"/>
      <c r="AC76" s="139">
        <v>18</v>
      </c>
      <c r="AD76" s="126">
        <f t="shared" si="64"/>
        <v>-18</v>
      </c>
      <c r="AE76" s="144" t="str">
        <f t="shared" si="45"/>
        <v>Blinde vlek</v>
      </c>
      <c r="AF76" s="126" t="str">
        <f t="shared" si="74"/>
        <v>Blinde vlek</v>
      </c>
      <c r="AG76" s="142">
        <f>SUM(AD76:AD79)</f>
        <v>-27</v>
      </c>
      <c r="AH76" s="126" t="str">
        <f t="shared" si="75"/>
        <v>Blinde vlek</v>
      </c>
      <c r="AI76" s="103" t="s">
        <v>37</v>
      </c>
      <c r="AJ76" s="101" t="str">
        <f t="shared" si="59"/>
        <v>Hasselt</v>
      </c>
      <c r="AK76" s="102">
        <v>1</v>
      </c>
      <c r="AL76" s="99">
        <f t="shared" si="60"/>
        <v>2</v>
      </c>
      <c r="AM76" s="99">
        <f t="shared" si="61"/>
        <v>2</v>
      </c>
      <c r="AN76" s="99">
        <f t="shared" ref="AN76:AN95" si="77">IF(AF76= "A",2,IF(AF76 = "Blinde vlek",2,IF(AF76 = "B",1,0)))</f>
        <v>2</v>
      </c>
      <c r="AO76" s="99">
        <f t="shared" ref="AO76:AO95" si="78">IF(AH76= "A",2,IF(AH76 = "Blinde vlek",2,IF(AH76 = "B",1,0)))</f>
        <v>2</v>
      </c>
      <c r="AP76" s="91">
        <f t="shared" si="68"/>
        <v>-15.900733974231123</v>
      </c>
      <c r="AQ76" s="91">
        <f t="shared" si="69"/>
        <v>-14.900733974231123</v>
      </c>
      <c r="AR76" s="91">
        <f t="shared" si="38"/>
        <v>18</v>
      </c>
      <c r="AS76" s="100">
        <f t="shared" si="39"/>
        <v>-0.8833741096795068</v>
      </c>
      <c r="AT76" s="174">
        <f t="shared" ref="AT76:AT83" si="79">AK76</f>
        <v>1</v>
      </c>
      <c r="AU76" s="166">
        <f t="shared" si="70"/>
        <v>8</v>
      </c>
      <c r="AV76" s="167">
        <f t="shared" si="42"/>
        <v>8</v>
      </c>
      <c r="AW76" s="168" t="str">
        <f t="shared" si="71"/>
        <v>A</v>
      </c>
    </row>
    <row r="77" spans="1:49" x14ac:dyDescent="0.3">
      <c r="A77" s="145" t="s">
        <v>19</v>
      </c>
      <c r="B77" s="145" t="s">
        <v>12</v>
      </c>
      <c r="C77" s="145" t="s">
        <v>37</v>
      </c>
      <c r="D77" s="198" t="s">
        <v>175</v>
      </c>
      <c r="E77" s="199">
        <v>24</v>
      </c>
      <c r="F77" s="140" t="str">
        <f t="shared" si="62"/>
        <v>H-S-T-T</v>
      </c>
      <c r="G77" s="141" t="str">
        <f t="shared" si="72"/>
        <v>Blinde vlek</v>
      </c>
      <c r="H77" s="141" t="str">
        <f t="shared" si="73"/>
        <v>Blinde vlek</v>
      </c>
      <c r="I77" s="142">
        <f>SUM(J76:J79)</f>
        <v>0.53752642706131049</v>
      </c>
      <c r="J77" s="200">
        <v>0</v>
      </c>
      <c r="K77" s="200">
        <v>0</v>
      </c>
      <c r="L77" s="200">
        <v>0</v>
      </c>
      <c r="M77" s="126">
        <f t="shared" si="76"/>
        <v>0</v>
      </c>
      <c r="N77" s="142">
        <f>SUM(O76:O79)</f>
        <v>2.0992660257688778</v>
      </c>
      <c r="O77" s="126">
        <f t="shared" si="63"/>
        <v>0</v>
      </c>
      <c r="P77" s="143">
        <f>IF(SUM(L76:L79)&gt;0,SUM(O76:O79)/SUM(L76:L79), "Blinde vlek")</f>
        <v>0.79614382372630077</v>
      </c>
      <c r="Q77" s="144" t="str">
        <f t="shared" si="44"/>
        <v>Blinde vlek</v>
      </c>
      <c r="R77" s="126">
        <v>110</v>
      </c>
      <c r="S77" s="126">
        <v>0</v>
      </c>
      <c r="T77" s="126">
        <v>26150.799999999999</v>
      </c>
      <c r="U77" s="126">
        <v>737.50353951620002</v>
      </c>
      <c r="V77" s="144" t="str">
        <f t="shared" si="65"/>
        <v>Blinde vlek</v>
      </c>
      <c r="W77" s="144">
        <f t="shared" si="66"/>
        <v>2.8201949443848757E-2</v>
      </c>
      <c r="X77" s="144" t="str">
        <f t="shared" si="67"/>
        <v>Blinde vlek</v>
      </c>
      <c r="Y77" s="142">
        <f>SUM(Z76:Z79)</f>
        <v>0</v>
      </c>
      <c r="Z77" s="139"/>
      <c r="AA77" s="139"/>
      <c r="AB77" s="139"/>
      <c r="AC77" s="139">
        <v>2</v>
      </c>
      <c r="AD77" s="126">
        <f t="shared" si="64"/>
        <v>-2</v>
      </c>
      <c r="AE77" s="144" t="str">
        <f t="shared" si="45"/>
        <v>Blinde vlek</v>
      </c>
      <c r="AF77" s="126" t="str">
        <f t="shared" si="74"/>
        <v>Blinde vlek</v>
      </c>
      <c r="AG77" s="142">
        <f>SUM(AD76:AD79)</f>
        <v>-27</v>
      </c>
      <c r="AH77" s="126" t="str">
        <f t="shared" si="75"/>
        <v>Blinde vlek</v>
      </c>
      <c r="AI77" s="103" t="s">
        <v>37</v>
      </c>
      <c r="AJ77" s="101" t="str">
        <f t="shared" si="59"/>
        <v>Sint-Truiden</v>
      </c>
      <c r="AK77" s="102">
        <v>1</v>
      </c>
      <c r="AL77" s="99">
        <f t="shared" si="60"/>
        <v>2</v>
      </c>
      <c r="AM77" s="99">
        <f t="shared" si="61"/>
        <v>2</v>
      </c>
      <c r="AN77" s="99">
        <f t="shared" si="77"/>
        <v>2</v>
      </c>
      <c r="AO77" s="99">
        <f t="shared" si="78"/>
        <v>2</v>
      </c>
      <c r="AP77" s="91">
        <f t="shared" si="68"/>
        <v>-2</v>
      </c>
      <c r="AQ77" s="91">
        <f t="shared" si="69"/>
        <v>-1</v>
      </c>
      <c r="AR77" s="91">
        <f t="shared" si="38"/>
        <v>2</v>
      </c>
      <c r="AS77" s="100">
        <f t="shared" si="39"/>
        <v>-1</v>
      </c>
      <c r="AT77" s="174">
        <f t="shared" si="79"/>
        <v>1</v>
      </c>
      <c r="AU77" s="166">
        <f t="shared" si="70"/>
        <v>8</v>
      </c>
      <c r="AV77" s="167">
        <f t="shared" si="42"/>
        <v>8</v>
      </c>
      <c r="AW77" s="168" t="str">
        <f t="shared" si="71"/>
        <v>A</v>
      </c>
    </row>
    <row r="78" spans="1:49" x14ac:dyDescent="0.3">
      <c r="A78" s="145" t="s">
        <v>19</v>
      </c>
      <c r="B78" s="145" t="s">
        <v>12</v>
      </c>
      <c r="C78" s="145" t="s">
        <v>37</v>
      </c>
      <c r="D78" s="198" t="s">
        <v>176</v>
      </c>
      <c r="E78" s="199">
        <v>17</v>
      </c>
      <c r="F78" s="140" t="str">
        <f t="shared" si="62"/>
        <v>H-S-T-T</v>
      </c>
      <c r="G78" s="141" t="str">
        <f t="shared" si="72"/>
        <v>Blinde vlek</v>
      </c>
      <c r="H78" s="141" t="str">
        <f t="shared" si="73"/>
        <v>Blinde vlek</v>
      </c>
      <c r="I78" s="142">
        <f>SUM(J76:J79)</f>
        <v>0.53752642706131049</v>
      </c>
      <c r="J78" s="200">
        <v>0</v>
      </c>
      <c r="K78" s="200">
        <v>0</v>
      </c>
      <c r="L78" s="200">
        <v>0</v>
      </c>
      <c r="M78" s="126">
        <f t="shared" si="76"/>
        <v>0</v>
      </c>
      <c r="N78" s="142">
        <f>SUM(O76:O79)</f>
        <v>2.0992660257688778</v>
      </c>
      <c r="O78" s="126">
        <f t="shared" si="63"/>
        <v>0</v>
      </c>
      <c r="P78" s="143">
        <f>IF(SUM(L76:L79)&gt;0,SUM(O76:O79)/SUM(L76:L79), "Blinde vlek")</f>
        <v>0.79614382372630077</v>
      </c>
      <c r="Q78" s="144" t="str">
        <f t="shared" si="44"/>
        <v>Blinde vlek</v>
      </c>
      <c r="R78" s="126">
        <v>229.7</v>
      </c>
      <c r="S78" s="126">
        <v>0</v>
      </c>
      <c r="T78" s="126">
        <v>26150.799999999999</v>
      </c>
      <c r="U78" s="126">
        <v>737.50353951620002</v>
      </c>
      <c r="V78" s="144" t="str">
        <f t="shared" si="65"/>
        <v>Blinde vlek</v>
      </c>
      <c r="W78" s="144">
        <f t="shared" si="66"/>
        <v>2.8201949443848757E-2</v>
      </c>
      <c r="X78" s="144" t="str">
        <f t="shared" si="67"/>
        <v>Blinde vlek</v>
      </c>
      <c r="Y78" s="142">
        <f>SUM(Z76:Z79)</f>
        <v>0</v>
      </c>
      <c r="Z78" s="139"/>
      <c r="AA78" s="139"/>
      <c r="AB78" s="139"/>
      <c r="AC78" s="139">
        <v>4</v>
      </c>
      <c r="AD78" s="126">
        <f t="shared" si="64"/>
        <v>-4</v>
      </c>
      <c r="AE78" s="144" t="str">
        <f t="shared" si="45"/>
        <v>Blinde vlek</v>
      </c>
      <c r="AF78" s="126" t="str">
        <f t="shared" si="74"/>
        <v>Blinde vlek</v>
      </c>
      <c r="AG78" s="142">
        <f>SUM(AD76:AD79)</f>
        <v>-27</v>
      </c>
      <c r="AH78" s="126" t="str">
        <f t="shared" si="75"/>
        <v>Blinde vlek</v>
      </c>
      <c r="AI78" s="103" t="s">
        <v>37</v>
      </c>
      <c r="AJ78" s="101" t="str">
        <f t="shared" si="59"/>
        <v>Tienen</v>
      </c>
      <c r="AK78" s="102">
        <v>1</v>
      </c>
      <c r="AL78" s="99">
        <f t="shared" si="60"/>
        <v>2</v>
      </c>
      <c r="AM78" s="99">
        <f t="shared" si="61"/>
        <v>2</v>
      </c>
      <c r="AN78" s="99">
        <f t="shared" si="77"/>
        <v>2</v>
      </c>
      <c r="AO78" s="99">
        <f t="shared" si="78"/>
        <v>2</v>
      </c>
      <c r="AP78" s="91">
        <f t="shared" si="68"/>
        <v>-4</v>
      </c>
      <c r="AQ78" s="91">
        <f t="shared" si="69"/>
        <v>-3</v>
      </c>
      <c r="AR78" s="91">
        <f t="shared" si="38"/>
        <v>4</v>
      </c>
      <c r="AS78" s="100">
        <f t="shared" si="39"/>
        <v>-1</v>
      </c>
      <c r="AT78" s="174">
        <f t="shared" si="79"/>
        <v>1</v>
      </c>
      <c r="AU78" s="166">
        <f t="shared" si="70"/>
        <v>8</v>
      </c>
      <c r="AV78" s="167">
        <f t="shared" si="42"/>
        <v>8</v>
      </c>
      <c r="AW78" s="168" t="str">
        <f t="shared" si="71"/>
        <v>A</v>
      </c>
    </row>
    <row r="79" spans="1:49" x14ac:dyDescent="0.3">
      <c r="A79" s="145" t="s">
        <v>19</v>
      </c>
      <c r="B79" s="145" t="s">
        <v>12</v>
      </c>
      <c r="C79" s="145" t="s">
        <v>37</v>
      </c>
      <c r="D79" s="198" t="s">
        <v>177</v>
      </c>
      <c r="E79" s="199">
        <v>25</v>
      </c>
      <c r="F79" s="140" t="str">
        <f t="shared" si="62"/>
        <v>H-S-T-T</v>
      </c>
      <c r="G79" s="141" t="str">
        <f t="shared" si="72"/>
        <v>Blinde vlek</v>
      </c>
      <c r="H79" s="141" t="str">
        <f t="shared" si="73"/>
        <v>Blinde vlek</v>
      </c>
      <c r="I79" s="142">
        <f>SUM(J76:J79)</f>
        <v>0.53752642706131049</v>
      </c>
      <c r="J79" s="200">
        <v>0</v>
      </c>
      <c r="K79" s="200">
        <v>0</v>
      </c>
      <c r="L79" s="200">
        <v>0</v>
      </c>
      <c r="M79" s="126">
        <f t="shared" si="76"/>
        <v>0</v>
      </c>
      <c r="N79" s="142">
        <f>SUM(O76:O79)</f>
        <v>2.0992660257688778</v>
      </c>
      <c r="O79" s="126">
        <f t="shared" si="63"/>
        <v>0</v>
      </c>
      <c r="P79" s="143">
        <f>IF(SUM(L76:L79)&gt;0,SUM(O76:O79)/SUM(L76:L79), "Blinde vlek")</f>
        <v>0.79614382372630077</v>
      </c>
      <c r="Q79" s="144" t="str">
        <f t="shared" si="44"/>
        <v>Blinde vlek</v>
      </c>
      <c r="R79" s="126">
        <v>757.2</v>
      </c>
      <c r="S79" s="126">
        <v>0</v>
      </c>
      <c r="T79" s="126">
        <v>26150.799999999999</v>
      </c>
      <c r="U79" s="126">
        <v>737.50353951620002</v>
      </c>
      <c r="V79" s="144" t="str">
        <f t="shared" si="65"/>
        <v>Blinde vlek</v>
      </c>
      <c r="W79" s="144">
        <f t="shared" si="66"/>
        <v>2.8201949443848757E-2</v>
      </c>
      <c r="X79" s="144" t="str">
        <f t="shared" si="67"/>
        <v>Blinde vlek</v>
      </c>
      <c r="Y79" s="142">
        <f>SUM(Z76:Z79)</f>
        <v>0</v>
      </c>
      <c r="Z79" s="139"/>
      <c r="AA79" s="139"/>
      <c r="AB79" s="139"/>
      <c r="AC79" s="139">
        <v>3</v>
      </c>
      <c r="AD79" s="126">
        <f t="shared" si="64"/>
        <v>-3</v>
      </c>
      <c r="AE79" s="144" t="str">
        <f t="shared" si="45"/>
        <v>Blinde vlek</v>
      </c>
      <c r="AF79" s="126" t="str">
        <f t="shared" si="74"/>
        <v>Blinde vlek</v>
      </c>
      <c r="AG79" s="142">
        <f>SUM(AD76:AD79)</f>
        <v>-27</v>
      </c>
      <c r="AH79" s="126" t="str">
        <f t="shared" si="75"/>
        <v>Blinde vlek</v>
      </c>
      <c r="AI79" s="103" t="s">
        <v>37</v>
      </c>
      <c r="AJ79" s="101" t="str">
        <f t="shared" si="59"/>
        <v>Tongeren</v>
      </c>
      <c r="AK79" s="102">
        <v>1</v>
      </c>
      <c r="AL79" s="99">
        <f t="shared" si="60"/>
        <v>2</v>
      </c>
      <c r="AM79" s="99">
        <f t="shared" si="61"/>
        <v>2</v>
      </c>
      <c r="AN79" s="99">
        <f t="shared" si="77"/>
        <v>2</v>
      </c>
      <c r="AO79" s="99">
        <f t="shared" si="78"/>
        <v>2</v>
      </c>
      <c r="AP79" s="91">
        <f t="shared" si="68"/>
        <v>-3</v>
      </c>
      <c r="AQ79" s="91">
        <f t="shared" si="69"/>
        <v>-2</v>
      </c>
      <c r="AR79" s="91">
        <f t="shared" ref="AR79:AR95" si="80">AA79+AC79</f>
        <v>3</v>
      </c>
      <c r="AS79" s="100">
        <f t="shared" ref="AS79:AS95" si="81">IF(AR79&gt;0,AP79/AR79,"Geen noden")</f>
        <v>-1</v>
      </c>
      <c r="AT79" s="174">
        <f t="shared" si="79"/>
        <v>1</v>
      </c>
      <c r="AU79" s="166">
        <f t="shared" si="70"/>
        <v>8</v>
      </c>
      <c r="AV79" s="167">
        <f t="shared" ref="AV79:AV95" si="82">IF(AT79&gt;0,AU79/AK79,0)</f>
        <v>8</v>
      </c>
      <c r="AW79" s="168" t="str">
        <f t="shared" si="71"/>
        <v>A</v>
      </c>
    </row>
    <row r="80" spans="1:49" x14ac:dyDescent="0.3">
      <c r="A80" s="138" t="s">
        <v>19</v>
      </c>
      <c r="B80" s="138" t="s">
        <v>13</v>
      </c>
      <c r="C80" s="138" t="s">
        <v>38</v>
      </c>
      <c r="D80" s="198" t="s">
        <v>174</v>
      </c>
      <c r="E80" s="199">
        <v>21</v>
      </c>
      <c r="F80" s="140" t="str">
        <f t="shared" si="62"/>
        <v>H-S-T-T</v>
      </c>
      <c r="G80" s="141" t="str">
        <f t="shared" si="72"/>
        <v>B</v>
      </c>
      <c r="H80" s="141" t="str">
        <f t="shared" si="73"/>
        <v>B</v>
      </c>
      <c r="I80" s="142">
        <f>SUM(J80:J83)</f>
        <v>55.987843551797035</v>
      </c>
      <c r="J80" s="200">
        <v>53.300211416490484</v>
      </c>
      <c r="K80" s="200">
        <v>53.868938513619142</v>
      </c>
      <c r="L80" s="200">
        <v>44.902744425385933</v>
      </c>
      <c r="M80" s="126">
        <f t="shared" si="76"/>
        <v>0.56872709712865799</v>
      </c>
      <c r="N80" s="142">
        <f>SUM(O80:O83)</f>
        <v>3.8088663908302802</v>
      </c>
      <c r="O80" s="126">
        <f t="shared" si="63"/>
        <v>-8.397466991104551</v>
      </c>
      <c r="P80" s="143">
        <f>IF(SUM(L80:L83)&gt;0,SUM(O80:O83)/SUM(L80:L83), "Blinde vlek")</f>
        <v>6.3696922363868244E-2</v>
      </c>
      <c r="Q80" s="144">
        <f t="shared" si="44"/>
        <v>-0.18701455999105951</v>
      </c>
      <c r="R80" s="126">
        <v>776</v>
      </c>
      <c r="S80" s="126">
        <v>53.868938513619142</v>
      </c>
      <c r="T80" s="126">
        <v>26150.799999999999</v>
      </c>
      <c r="U80" s="126">
        <v>333.22844419848383</v>
      </c>
      <c r="V80" s="144">
        <f t="shared" si="65"/>
        <v>6.9418735197962808E-2</v>
      </c>
      <c r="W80" s="144">
        <f t="shared" si="66"/>
        <v>1.2742571707117329E-2</v>
      </c>
      <c r="X80" s="144" t="str">
        <f t="shared" si="67"/>
        <v>C</v>
      </c>
      <c r="Y80" s="142">
        <f>SUM(Z80:Z83)</f>
        <v>49</v>
      </c>
      <c r="Z80" s="139">
        <v>49</v>
      </c>
      <c r="AA80" s="139">
        <v>13</v>
      </c>
      <c r="AB80" s="139">
        <v>36</v>
      </c>
      <c r="AC80" s="139">
        <v>1</v>
      </c>
      <c r="AD80" s="126">
        <f t="shared" si="64"/>
        <v>35</v>
      </c>
      <c r="AE80" s="144">
        <f t="shared" si="45"/>
        <v>0.7142857142857143</v>
      </c>
      <c r="AF80" s="126" t="str">
        <f t="shared" si="74"/>
        <v>C</v>
      </c>
      <c r="AG80" s="142">
        <f>SUM(AD80:AD83)</f>
        <v>18</v>
      </c>
      <c r="AH80" s="126" t="str">
        <f t="shared" si="75"/>
        <v>C</v>
      </c>
      <c r="AI80" s="98" t="s">
        <v>38</v>
      </c>
      <c r="AJ80" s="101" t="str">
        <f t="shared" si="59"/>
        <v>Hasselt</v>
      </c>
      <c r="AK80" s="102">
        <v>1</v>
      </c>
      <c r="AL80" s="99">
        <f t="shared" si="60"/>
        <v>1</v>
      </c>
      <c r="AM80" s="99">
        <f t="shared" si="61"/>
        <v>1</v>
      </c>
      <c r="AN80" s="99">
        <f t="shared" si="77"/>
        <v>0</v>
      </c>
      <c r="AO80" s="99">
        <f t="shared" si="78"/>
        <v>0</v>
      </c>
      <c r="AP80" s="91">
        <f t="shared" si="68"/>
        <v>26.602533008895449</v>
      </c>
      <c r="AQ80" s="91">
        <f t="shared" si="69"/>
        <v>27.602533008895449</v>
      </c>
      <c r="AR80" s="91">
        <f t="shared" si="80"/>
        <v>14</v>
      </c>
      <c r="AS80" s="100">
        <f t="shared" si="81"/>
        <v>1.9001809292068177</v>
      </c>
      <c r="AT80" s="173">
        <f t="shared" si="79"/>
        <v>1</v>
      </c>
      <c r="AU80" s="166">
        <f t="shared" si="70"/>
        <v>2</v>
      </c>
      <c r="AV80" s="167">
        <f t="shared" si="82"/>
        <v>2</v>
      </c>
      <c r="AW80" s="168" t="str">
        <f t="shared" si="71"/>
        <v>C</v>
      </c>
    </row>
    <row r="81" spans="1:49" x14ac:dyDescent="0.3">
      <c r="A81" s="138" t="s">
        <v>19</v>
      </c>
      <c r="B81" s="138" t="s">
        <v>13</v>
      </c>
      <c r="C81" s="138" t="s">
        <v>38</v>
      </c>
      <c r="D81" s="198" t="s">
        <v>175</v>
      </c>
      <c r="E81" s="199">
        <v>24</v>
      </c>
      <c r="F81" s="140" t="str">
        <f t="shared" si="62"/>
        <v>H-S-T-T</v>
      </c>
      <c r="G81" s="141" t="str">
        <f t="shared" si="72"/>
        <v>B</v>
      </c>
      <c r="H81" s="141" t="str">
        <f t="shared" si="73"/>
        <v>Blinde vlek</v>
      </c>
      <c r="I81" s="142">
        <f>SUM(J80:J83)</f>
        <v>55.987843551797035</v>
      </c>
      <c r="J81" s="200">
        <v>0</v>
      </c>
      <c r="K81" s="200">
        <v>0</v>
      </c>
      <c r="L81" s="200">
        <v>0</v>
      </c>
      <c r="M81" s="126">
        <f t="shared" si="76"/>
        <v>0</v>
      </c>
      <c r="N81" s="142">
        <f>SUM(O80:O83)</f>
        <v>3.8088663908302802</v>
      </c>
      <c r="O81" s="126">
        <f t="shared" si="63"/>
        <v>0</v>
      </c>
      <c r="P81" s="143">
        <f>IF(SUM(L80:L83)&gt;0,SUM(O80:O83)/SUM(L80:L83), "Blinde vlek")</f>
        <v>6.3696922363868244E-2</v>
      </c>
      <c r="Q81" s="144" t="str">
        <f t="shared" si="44"/>
        <v>Blinde vlek</v>
      </c>
      <c r="R81" s="126">
        <v>110</v>
      </c>
      <c r="S81" s="126">
        <v>0</v>
      </c>
      <c r="T81" s="126">
        <v>26150.799999999999</v>
      </c>
      <c r="U81" s="126">
        <v>333.22844419848383</v>
      </c>
      <c r="V81" s="144" t="str">
        <f t="shared" si="65"/>
        <v>Blinde vlek</v>
      </c>
      <c r="W81" s="144">
        <f t="shared" si="66"/>
        <v>1.2742571707117329E-2</v>
      </c>
      <c r="X81" s="144" t="str">
        <f t="shared" si="67"/>
        <v>Blinde vlek</v>
      </c>
      <c r="Y81" s="142">
        <f>SUM(Z80:Z83)</f>
        <v>49</v>
      </c>
      <c r="Z81" s="139"/>
      <c r="AA81" s="139"/>
      <c r="AB81" s="139"/>
      <c r="AC81" s="139">
        <v>5</v>
      </c>
      <c r="AD81" s="126">
        <f t="shared" si="64"/>
        <v>-5</v>
      </c>
      <c r="AE81" s="144" t="str">
        <f t="shared" si="45"/>
        <v>Blinde vlek</v>
      </c>
      <c r="AF81" s="126" t="str">
        <f t="shared" si="74"/>
        <v>Blinde vlek</v>
      </c>
      <c r="AG81" s="142">
        <f>SUM(AD80:AD83)</f>
        <v>18</v>
      </c>
      <c r="AH81" s="126" t="str">
        <f t="shared" si="75"/>
        <v>C</v>
      </c>
      <c r="AI81" s="98" t="s">
        <v>38</v>
      </c>
      <c r="AJ81" s="101" t="str">
        <f t="shared" si="59"/>
        <v>Sint-Truiden</v>
      </c>
      <c r="AK81" s="102">
        <v>1</v>
      </c>
      <c r="AL81" s="99">
        <f t="shared" si="60"/>
        <v>2</v>
      </c>
      <c r="AM81" s="99">
        <f t="shared" si="61"/>
        <v>1</v>
      </c>
      <c r="AN81" s="99">
        <f t="shared" si="77"/>
        <v>2</v>
      </c>
      <c r="AO81" s="99">
        <f t="shared" si="78"/>
        <v>0</v>
      </c>
      <c r="AP81" s="91">
        <f t="shared" si="68"/>
        <v>-5</v>
      </c>
      <c r="AQ81" s="91">
        <f t="shared" si="69"/>
        <v>-4</v>
      </c>
      <c r="AR81" s="91">
        <f t="shared" si="80"/>
        <v>5</v>
      </c>
      <c r="AS81" s="100">
        <f t="shared" si="81"/>
        <v>-1</v>
      </c>
      <c r="AT81" s="173">
        <f t="shared" si="79"/>
        <v>1</v>
      </c>
      <c r="AU81" s="166">
        <f t="shared" si="70"/>
        <v>5</v>
      </c>
      <c r="AV81" s="167">
        <f t="shared" si="82"/>
        <v>5</v>
      </c>
      <c r="AW81" s="168" t="str">
        <f t="shared" si="71"/>
        <v>B</v>
      </c>
    </row>
    <row r="82" spans="1:49" x14ac:dyDescent="0.3">
      <c r="A82" s="138" t="s">
        <v>19</v>
      </c>
      <c r="B82" s="138" t="s">
        <v>13</v>
      </c>
      <c r="C82" s="138" t="s">
        <v>38</v>
      </c>
      <c r="D82" s="198" t="s">
        <v>176</v>
      </c>
      <c r="E82" s="199">
        <v>17</v>
      </c>
      <c r="F82" s="140" t="str">
        <f t="shared" si="62"/>
        <v>H-S-T-T</v>
      </c>
      <c r="G82" s="141" t="str">
        <f t="shared" si="72"/>
        <v>B</v>
      </c>
      <c r="H82" s="141" t="str">
        <f t="shared" si="73"/>
        <v>Blinde vlek</v>
      </c>
      <c r="I82" s="142">
        <f>SUM(J80:J83)</f>
        <v>55.987843551797035</v>
      </c>
      <c r="J82" s="200">
        <v>0</v>
      </c>
      <c r="K82" s="200">
        <v>0</v>
      </c>
      <c r="L82" s="200">
        <v>0</v>
      </c>
      <c r="M82" s="126">
        <f t="shared" si="76"/>
        <v>0</v>
      </c>
      <c r="N82" s="142">
        <f>SUM(O80:O83)</f>
        <v>3.8088663908302802</v>
      </c>
      <c r="O82" s="126">
        <f t="shared" si="63"/>
        <v>0</v>
      </c>
      <c r="P82" s="143">
        <f>IF(SUM(L80:L83)&gt;0,SUM(O80:O83)/SUM(L80:L83), "Blinde vlek")</f>
        <v>6.3696922363868244E-2</v>
      </c>
      <c r="Q82" s="144" t="str">
        <f t="shared" ref="Q82:Q95" si="83">IF(L82&gt;0,(L82-J82)/L82,"Blinde vlek")</f>
        <v>Blinde vlek</v>
      </c>
      <c r="R82" s="126">
        <v>229.7</v>
      </c>
      <c r="S82" s="126">
        <v>0</v>
      </c>
      <c r="T82" s="126">
        <v>26150.799999999999</v>
      </c>
      <c r="U82" s="126">
        <v>333.22844419848383</v>
      </c>
      <c r="V82" s="144" t="str">
        <f t="shared" si="65"/>
        <v>Blinde vlek</v>
      </c>
      <c r="W82" s="144">
        <f t="shared" si="66"/>
        <v>1.2742571707117329E-2</v>
      </c>
      <c r="X82" s="144" t="str">
        <f t="shared" si="67"/>
        <v>Blinde vlek</v>
      </c>
      <c r="Y82" s="142">
        <f>SUM(Z80:Z83)</f>
        <v>49</v>
      </c>
      <c r="Z82" s="139"/>
      <c r="AA82" s="139"/>
      <c r="AB82" s="139"/>
      <c r="AC82" s="139"/>
      <c r="AD82" s="126">
        <f t="shared" si="64"/>
        <v>0</v>
      </c>
      <c r="AE82" s="144" t="str">
        <f t="shared" ref="AE82:AE95" si="84">IF(AA82=0,"Blinde vlek",AD82/Z82)</f>
        <v>Blinde vlek</v>
      </c>
      <c r="AF82" s="126" t="str">
        <f t="shared" si="74"/>
        <v>Blinde vlek</v>
      </c>
      <c r="AG82" s="142">
        <f>SUM(AD80:AD83)</f>
        <v>18</v>
      </c>
      <c r="AH82" s="126" t="str">
        <f t="shared" si="75"/>
        <v>C</v>
      </c>
      <c r="AI82" s="98" t="s">
        <v>38</v>
      </c>
      <c r="AJ82" s="101" t="str">
        <f t="shared" si="59"/>
        <v>Tienen</v>
      </c>
      <c r="AK82" s="102">
        <v>1</v>
      </c>
      <c r="AL82" s="99">
        <f t="shared" si="60"/>
        <v>2</v>
      </c>
      <c r="AM82" s="99">
        <f t="shared" si="61"/>
        <v>1</v>
      </c>
      <c r="AN82" s="99">
        <f t="shared" si="77"/>
        <v>2</v>
      </c>
      <c r="AO82" s="99">
        <f t="shared" si="78"/>
        <v>0</v>
      </c>
      <c r="AP82" s="91">
        <f t="shared" si="68"/>
        <v>0</v>
      </c>
      <c r="AQ82" s="91">
        <f t="shared" si="69"/>
        <v>1</v>
      </c>
      <c r="AR82" s="91">
        <f t="shared" si="80"/>
        <v>0</v>
      </c>
      <c r="AS82" s="100" t="str">
        <f t="shared" si="81"/>
        <v>Geen noden</v>
      </c>
      <c r="AT82" s="173">
        <f t="shared" si="79"/>
        <v>1</v>
      </c>
      <c r="AU82" s="166">
        <f t="shared" si="70"/>
        <v>5</v>
      </c>
      <c r="AV82" s="167">
        <f t="shared" si="82"/>
        <v>5</v>
      </c>
      <c r="AW82" s="168" t="str">
        <f t="shared" si="71"/>
        <v>B</v>
      </c>
    </row>
    <row r="83" spans="1:49" x14ac:dyDescent="0.3">
      <c r="A83" s="138" t="s">
        <v>19</v>
      </c>
      <c r="B83" s="138" t="s">
        <v>13</v>
      </c>
      <c r="C83" s="138" t="s">
        <v>38</v>
      </c>
      <c r="D83" s="198" t="s">
        <v>177</v>
      </c>
      <c r="E83" s="199">
        <v>25</v>
      </c>
      <c r="F83" s="140" t="str">
        <f t="shared" si="62"/>
        <v>H-S-T-T</v>
      </c>
      <c r="G83" s="141" t="str">
        <f t="shared" si="72"/>
        <v>B</v>
      </c>
      <c r="H83" s="141" t="str">
        <f t="shared" si="73"/>
        <v>Blinde vlek</v>
      </c>
      <c r="I83" s="142">
        <f>SUM(J80:J83)</f>
        <v>55.987843551797035</v>
      </c>
      <c r="J83" s="200">
        <v>2.6876321353065507</v>
      </c>
      <c r="K83" s="200">
        <v>18.784796776328449</v>
      </c>
      <c r="L83" s="200">
        <v>14.893965517241382</v>
      </c>
      <c r="M83" s="126">
        <f t="shared" si="76"/>
        <v>16.097164641021898</v>
      </c>
      <c r="N83" s="142">
        <f>SUM(O80:O83)</f>
        <v>3.8088663908302802</v>
      </c>
      <c r="O83" s="126">
        <f t="shared" si="63"/>
        <v>12.206333381934831</v>
      </c>
      <c r="P83" s="143">
        <f>IF(SUM(L80:L83)&gt;0,SUM(O80:O83)/SUM(L80:L83), "Blinde vlek")</f>
        <v>6.3696922363868244E-2</v>
      </c>
      <c r="Q83" s="144">
        <f t="shared" si="83"/>
        <v>0.8195489218640043</v>
      </c>
      <c r="R83" s="126">
        <v>757.2</v>
      </c>
      <c r="S83" s="126">
        <v>18.784796776328449</v>
      </c>
      <c r="T83" s="126">
        <v>26150.799999999999</v>
      </c>
      <c r="U83" s="126">
        <v>333.22844419848383</v>
      </c>
      <c r="V83" s="144">
        <f t="shared" si="65"/>
        <v>2.4808236630122091E-2</v>
      </c>
      <c r="W83" s="144">
        <f t="shared" si="66"/>
        <v>1.2742571707117329E-2</v>
      </c>
      <c r="X83" s="144" t="str">
        <f t="shared" si="67"/>
        <v>B</v>
      </c>
      <c r="Y83" s="142">
        <f>SUM(Z80:Z83)</f>
        <v>49</v>
      </c>
      <c r="Z83" s="139"/>
      <c r="AA83" s="139"/>
      <c r="AB83" s="139"/>
      <c r="AC83" s="139">
        <v>12</v>
      </c>
      <c r="AD83" s="126">
        <f t="shared" si="64"/>
        <v>-12</v>
      </c>
      <c r="AE83" s="144" t="str">
        <f t="shared" si="84"/>
        <v>Blinde vlek</v>
      </c>
      <c r="AF83" s="126" t="str">
        <f t="shared" si="74"/>
        <v>Blinde vlek</v>
      </c>
      <c r="AG83" s="142">
        <f>SUM(AD80:AD83)</f>
        <v>18</v>
      </c>
      <c r="AH83" s="126" t="str">
        <f t="shared" si="75"/>
        <v>C</v>
      </c>
      <c r="AI83" s="98" t="s">
        <v>38</v>
      </c>
      <c r="AJ83" s="101" t="str">
        <f t="shared" si="59"/>
        <v>Tongeren</v>
      </c>
      <c r="AK83" s="102">
        <v>1</v>
      </c>
      <c r="AL83" s="99">
        <f t="shared" si="60"/>
        <v>2</v>
      </c>
      <c r="AM83" s="99">
        <f t="shared" si="61"/>
        <v>1</v>
      </c>
      <c r="AN83" s="99">
        <f t="shared" si="77"/>
        <v>2</v>
      </c>
      <c r="AO83" s="99">
        <f t="shared" si="78"/>
        <v>0</v>
      </c>
      <c r="AP83" s="91">
        <f t="shared" si="68"/>
        <v>0.20633338193483119</v>
      </c>
      <c r="AQ83" s="91">
        <f t="shared" si="69"/>
        <v>1.2063333819348312</v>
      </c>
      <c r="AR83" s="91">
        <f t="shared" si="80"/>
        <v>12</v>
      </c>
      <c r="AS83" s="100">
        <f t="shared" si="81"/>
        <v>1.7194448494569265E-2</v>
      </c>
      <c r="AT83" s="173">
        <f t="shared" si="79"/>
        <v>1</v>
      </c>
      <c r="AU83" s="166">
        <f t="shared" si="70"/>
        <v>5</v>
      </c>
      <c r="AV83" s="167">
        <f t="shared" si="82"/>
        <v>5</v>
      </c>
      <c r="AW83" s="168" t="str">
        <f t="shared" si="71"/>
        <v>B</v>
      </c>
    </row>
    <row r="84" spans="1:49" x14ac:dyDescent="0.3">
      <c r="A84" s="146" t="s">
        <v>19</v>
      </c>
      <c r="B84" s="146" t="s">
        <v>14</v>
      </c>
      <c r="C84" s="146" t="s">
        <v>39</v>
      </c>
      <c r="D84" s="198" t="s">
        <v>174</v>
      </c>
      <c r="E84" s="199">
        <v>21</v>
      </c>
      <c r="F84" s="140" t="str">
        <f t="shared" si="62"/>
        <v>H-S-T-T</v>
      </c>
      <c r="G84" s="141" t="str">
        <f t="shared" si="72"/>
        <v>Blinde vlek</v>
      </c>
      <c r="H84" s="141" t="str">
        <f t="shared" si="73"/>
        <v>Blinde vlek</v>
      </c>
      <c r="I84" s="142">
        <f>SUM(J84:J87)</f>
        <v>0</v>
      </c>
      <c r="J84" s="200">
        <v>0</v>
      </c>
      <c r="K84" s="200">
        <v>0</v>
      </c>
      <c r="L84" s="200">
        <v>0</v>
      </c>
      <c r="M84" s="126">
        <f t="shared" si="76"/>
        <v>0</v>
      </c>
      <c r="N84" s="142">
        <f>SUM(O84:O87)</f>
        <v>0</v>
      </c>
      <c r="O84" s="126">
        <f t="shared" si="63"/>
        <v>0</v>
      </c>
      <c r="P84" s="143" t="str">
        <f>IF(SUM(L84:L87)&gt;0,SUM(O84:O87)/SUM(L84:L87), "Blinde vlek")</f>
        <v>Blinde vlek</v>
      </c>
      <c r="Q84" s="144" t="str">
        <f t="shared" si="83"/>
        <v>Blinde vlek</v>
      </c>
      <c r="R84" s="126">
        <v>776</v>
      </c>
      <c r="S84" s="126">
        <v>0</v>
      </c>
      <c r="T84" s="126">
        <v>26150.799999999999</v>
      </c>
      <c r="U84" s="126">
        <v>27.377119258898333</v>
      </c>
      <c r="V84" s="144" t="str">
        <f t="shared" si="65"/>
        <v>Blinde vlek</v>
      </c>
      <c r="W84" s="144">
        <f t="shared" si="66"/>
        <v>1.0468941393341057E-3</v>
      </c>
      <c r="X84" s="144" t="str">
        <f t="shared" si="67"/>
        <v>Blinde vlek</v>
      </c>
      <c r="Y84" s="142">
        <f>SUM(Z84:Z87)</f>
        <v>0</v>
      </c>
      <c r="Z84" s="139"/>
      <c r="AA84" s="139"/>
      <c r="AB84" s="139"/>
      <c r="AC84" s="139"/>
      <c r="AD84" s="126">
        <f t="shared" si="64"/>
        <v>0</v>
      </c>
      <c r="AE84" s="144" t="str">
        <f t="shared" si="84"/>
        <v>Blinde vlek</v>
      </c>
      <c r="AF84" s="126" t="str">
        <f t="shared" si="74"/>
        <v>Blinde vlek</v>
      </c>
      <c r="AG84" s="142">
        <f>SUM(AD84:AD87)</f>
        <v>-1</v>
      </c>
      <c r="AH84" s="126" t="str">
        <f t="shared" si="75"/>
        <v>Blinde vlek</v>
      </c>
      <c r="AI84" s="104" t="s">
        <v>39</v>
      </c>
      <c r="AJ84" s="101" t="str">
        <f t="shared" si="59"/>
        <v>Hasselt</v>
      </c>
      <c r="AK84" s="102">
        <v>1</v>
      </c>
      <c r="AL84" s="99">
        <f t="shared" si="60"/>
        <v>2</v>
      </c>
      <c r="AM84" s="99">
        <f t="shared" si="61"/>
        <v>2</v>
      </c>
      <c r="AN84" s="99">
        <f t="shared" si="77"/>
        <v>2</v>
      </c>
      <c r="AO84" s="99">
        <f t="shared" si="78"/>
        <v>2</v>
      </c>
      <c r="AP84" s="252">
        <f>N84+AG84</f>
        <v>-1</v>
      </c>
      <c r="AQ84" s="252">
        <f>SUM(AK84:AK87)+AP84</f>
        <v>3</v>
      </c>
      <c r="AR84" s="252">
        <f>SUM(AA84:AA87,AC84:AC87)</f>
        <v>1</v>
      </c>
      <c r="AS84" s="247">
        <f>IF(AR84&gt;0,AP84/AR84,"Geen noden")</f>
        <v>-1</v>
      </c>
      <c r="AT84" s="255">
        <f>IF(P84= "Blinde vlek",IF(SUM(AK84:AK87)&lt;-AG84,SUM(AK84:AK87),-AG84),IF(N84&gt;0,0,IF(N84&lt;-SUM(AK84:AK87),SUM(AK84:AK87),-N84)))</f>
        <v>1</v>
      </c>
      <c r="AU84" s="238">
        <f>AT84*$AZ$10*(AM84+AO84)</f>
        <v>8</v>
      </c>
      <c r="AV84" s="241">
        <f>IF(AT84&gt;0,AU84/SUM(AK84:AK87),0)</f>
        <v>2</v>
      </c>
      <c r="AW84" s="226" t="str">
        <f t="shared" si="71"/>
        <v>C</v>
      </c>
    </row>
    <row r="85" spans="1:49" x14ac:dyDescent="0.3">
      <c r="A85" s="146" t="s">
        <v>19</v>
      </c>
      <c r="B85" s="146" t="s">
        <v>14</v>
      </c>
      <c r="C85" s="146" t="s">
        <v>39</v>
      </c>
      <c r="D85" s="198" t="s">
        <v>175</v>
      </c>
      <c r="E85" s="199">
        <v>24</v>
      </c>
      <c r="F85" s="140" t="str">
        <f t="shared" si="62"/>
        <v>H-S-T-T</v>
      </c>
      <c r="G85" s="141" t="str">
        <f t="shared" si="72"/>
        <v>Blinde vlek</v>
      </c>
      <c r="H85" s="141" t="str">
        <f t="shared" si="73"/>
        <v>Blinde vlek</v>
      </c>
      <c r="I85" s="142">
        <f>SUM(J84:J87)</f>
        <v>0</v>
      </c>
      <c r="J85" s="200">
        <v>0</v>
      </c>
      <c r="K85" s="200">
        <v>0</v>
      </c>
      <c r="L85" s="200">
        <v>0</v>
      </c>
      <c r="M85" s="126">
        <f t="shared" si="76"/>
        <v>0</v>
      </c>
      <c r="N85" s="142">
        <f>SUM(O84:O87)</f>
        <v>0</v>
      </c>
      <c r="O85" s="126">
        <f t="shared" si="63"/>
        <v>0</v>
      </c>
      <c r="P85" s="143" t="str">
        <f>IF(SUM(L84:L87)&gt;0,SUM(O84:O87)/SUM(L84:L87), "Blinde vlek")</f>
        <v>Blinde vlek</v>
      </c>
      <c r="Q85" s="144" t="str">
        <f t="shared" si="83"/>
        <v>Blinde vlek</v>
      </c>
      <c r="R85" s="126">
        <v>110</v>
      </c>
      <c r="S85" s="126">
        <v>0</v>
      </c>
      <c r="T85" s="126">
        <v>26150.799999999999</v>
      </c>
      <c r="U85" s="126">
        <v>27.377119258898333</v>
      </c>
      <c r="V85" s="144" t="str">
        <f t="shared" si="65"/>
        <v>Blinde vlek</v>
      </c>
      <c r="W85" s="144">
        <f t="shared" si="66"/>
        <v>1.0468941393341057E-3</v>
      </c>
      <c r="X85" s="144" t="str">
        <f t="shared" si="67"/>
        <v>Blinde vlek</v>
      </c>
      <c r="Y85" s="142">
        <f>SUM(Z84:Z87)</f>
        <v>0</v>
      </c>
      <c r="Z85" s="139"/>
      <c r="AA85" s="139"/>
      <c r="AB85" s="139"/>
      <c r="AC85" s="139"/>
      <c r="AD85" s="126">
        <f t="shared" si="64"/>
        <v>0</v>
      </c>
      <c r="AE85" s="144" t="str">
        <f t="shared" si="84"/>
        <v>Blinde vlek</v>
      </c>
      <c r="AF85" s="126" t="str">
        <f t="shared" si="74"/>
        <v>Blinde vlek</v>
      </c>
      <c r="AG85" s="142">
        <f>SUM(AD84:AD87)</f>
        <v>-1</v>
      </c>
      <c r="AH85" s="126" t="str">
        <f t="shared" si="75"/>
        <v>Blinde vlek</v>
      </c>
      <c r="AI85" s="104" t="s">
        <v>39</v>
      </c>
      <c r="AJ85" s="101" t="str">
        <f t="shared" ref="AJ85:AJ95" si="85">D85</f>
        <v>Sint-Truiden</v>
      </c>
      <c r="AK85" s="102">
        <v>1</v>
      </c>
      <c r="AL85" s="99">
        <f t="shared" ref="AL85:AL95" si="86">IF(H85= "A",2,IF(H85 = "Blinde vlek",2,IF(H85 = "B",1,0)))</f>
        <v>2</v>
      </c>
      <c r="AM85" s="99">
        <f t="shared" ref="AM85:AM95" si="87">IF(G85= "A",2,IF(G85 = "Blinde vlek",2,IF(G85 = "B",1,0)))</f>
        <v>2</v>
      </c>
      <c r="AN85" s="99">
        <f t="shared" si="77"/>
        <v>2</v>
      </c>
      <c r="AO85" s="99">
        <f t="shared" si="78"/>
        <v>2</v>
      </c>
      <c r="AP85" s="253"/>
      <c r="AQ85" s="253"/>
      <c r="AR85" s="253"/>
      <c r="AS85" s="248"/>
      <c r="AT85" s="256"/>
      <c r="AU85" s="239"/>
      <c r="AV85" s="242"/>
      <c r="AW85" s="227"/>
    </row>
    <row r="86" spans="1:49" x14ac:dyDescent="0.3">
      <c r="A86" s="146" t="s">
        <v>19</v>
      </c>
      <c r="B86" s="146" t="s">
        <v>14</v>
      </c>
      <c r="C86" s="146" t="s">
        <v>39</v>
      </c>
      <c r="D86" s="198" t="s">
        <v>176</v>
      </c>
      <c r="E86" s="199">
        <v>17</v>
      </c>
      <c r="F86" s="140" t="str">
        <f t="shared" si="62"/>
        <v>H-S-T-T</v>
      </c>
      <c r="G86" s="141" t="str">
        <f t="shared" si="72"/>
        <v>Blinde vlek</v>
      </c>
      <c r="H86" s="141" t="str">
        <f t="shared" si="73"/>
        <v>Blinde vlek</v>
      </c>
      <c r="I86" s="142">
        <f>SUM(J84:J87)</f>
        <v>0</v>
      </c>
      <c r="J86" s="200">
        <v>0</v>
      </c>
      <c r="K86" s="200">
        <v>0</v>
      </c>
      <c r="L86" s="200">
        <v>0</v>
      </c>
      <c r="M86" s="126">
        <f t="shared" si="76"/>
        <v>0</v>
      </c>
      <c r="N86" s="142">
        <f>SUM(O84:O87)</f>
        <v>0</v>
      </c>
      <c r="O86" s="126">
        <f t="shared" si="63"/>
        <v>0</v>
      </c>
      <c r="P86" s="143" t="str">
        <f>IF(SUM(L84:L87)&gt;0,SUM(O84:O87)/SUM(L84:L87), "Blinde vlek")</f>
        <v>Blinde vlek</v>
      </c>
      <c r="Q86" s="144" t="str">
        <f t="shared" si="83"/>
        <v>Blinde vlek</v>
      </c>
      <c r="R86" s="126">
        <v>229.7</v>
      </c>
      <c r="S86" s="126">
        <v>0</v>
      </c>
      <c r="T86" s="126">
        <v>26150.799999999999</v>
      </c>
      <c r="U86" s="126">
        <v>27.377119258898333</v>
      </c>
      <c r="V86" s="144" t="str">
        <f t="shared" si="65"/>
        <v>Blinde vlek</v>
      </c>
      <c r="W86" s="144">
        <f t="shared" si="66"/>
        <v>1.0468941393341057E-3</v>
      </c>
      <c r="X86" s="144" t="str">
        <f t="shared" si="67"/>
        <v>Blinde vlek</v>
      </c>
      <c r="Y86" s="142">
        <f>SUM(Z84:Z87)</f>
        <v>0</v>
      </c>
      <c r="Z86" s="139"/>
      <c r="AA86" s="139"/>
      <c r="AB86" s="139"/>
      <c r="AC86" s="139">
        <v>1</v>
      </c>
      <c r="AD86" s="126">
        <f t="shared" si="64"/>
        <v>-1</v>
      </c>
      <c r="AE86" s="144" t="str">
        <f t="shared" si="84"/>
        <v>Blinde vlek</v>
      </c>
      <c r="AF86" s="126" t="str">
        <f t="shared" si="74"/>
        <v>Blinde vlek</v>
      </c>
      <c r="AG86" s="142">
        <f>SUM(AD84:AD87)</f>
        <v>-1</v>
      </c>
      <c r="AH86" s="126" t="str">
        <f t="shared" si="75"/>
        <v>Blinde vlek</v>
      </c>
      <c r="AI86" s="104" t="s">
        <v>39</v>
      </c>
      <c r="AJ86" s="101" t="str">
        <f t="shared" si="85"/>
        <v>Tienen</v>
      </c>
      <c r="AK86" s="102">
        <v>1</v>
      </c>
      <c r="AL86" s="99">
        <f t="shared" si="86"/>
        <v>2</v>
      </c>
      <c r="AM86" s="99">
        <f t="shared" si="87"/>
        <v>2</v>
      </c>
      <c r="AN86" s="99">
        <f t="shared" si="77"/>
        <v>2</v>
      </c>
      <c r="AO86" s="99">
        <f t="shared" si="78"/>
        <v>2</v>
      </c>
      <c r="AP86" s="253"/>
      <c r="AQ86" s="253"/>
      <c r="AR86" s="253"/>
      <c r="AS86" s="248"/>
      <c r="AT86" s="256"/>
      <c r="AU86" s="239"/>
      <c r="AV86" s="242"/>
      <c r="AW86" s="227"/>
    </row>
    <row r="87" spans="1:49" x14ac:dyDescent="0.3">
      <c r="A87" s="146" t="s">
        <v>19</v>
      </c>
      <c r="B87" s="146" t="s">
        <v>14</v>
      </c>
      <c r="C87" s="146" t="s">
        <v>39</v>
      </c>
      <c r="D87" s="198" t="s">
        <v>177</v>
      </c>
      <c r="E87" s="199">
        <v>25</v>
      </c>
      <c r="F87" s="140" t="str">
        <f t="shared" si="62"/>
        <v>H-S-T-T</v>
      </c>
      <c r="G87" s="141" t="str">
        <f t="shared" si="72"/>
        <v>Blinde vlek</v>
      </c>
      <c r="H87" s="141" t="str">
        <f t="shared" si="73"/>
        <v>Blinde vlek</v>
      </c>
      <c r="I87" s="142">
        <f>SUM(J84:J87)</f>
        <v>0</v>
      </c>
      <c r="J87" s="200">
        <v>0</v>
      </c>
      <c r="K87" s="200">
        <v>0</v>
      </c>
      <c r="L87" s="200">
        <v>0</v>
      </c>
      <c r="M87" s="126">
        <f t="shared" si="76"/>
        <v>0</v>
      </c>
      <c r="N87" s="142">
        <f>SUM(O84:O87)</f>
        <v>0</v>
      </c>
      <c r="O87" s="126">
        <f t="shared" si="63"/>
        <v>0</v>
      </c>
      <c r="P87" s="143" t="str">
        <f>IF(SUM(L84:L87)&gt;0,SUM(O84:O87)/SUM(L84:L87), "Blinde vlek")</f>
        <v>Blinde vlek</v>
      </c>
      <c r="Q87" s="144" t="str">
        <f t="shared" si="83"/>
        <v>Blinde vlek</v>
      </c>
      <c r="R87" s="126">
        <v>757.2</v>
      </c>
      <c r="S87" s="126">
        <v>0</v>
      </c>
      <c r="T87" s="126">
        <v>26150.799999999999</v>
      </c>
      <c r="U87" s="126">
        <v>27.377119258898333</v>
      </c>
      <c r="V87" s="144" t="str">
        <f t="shared" si="65"/>
        <v>Blinde vlek</v>
      </c>
      <c r="W87" s="144">
        <f t="shared" si="66"/>
        <v>1.0468941393341057E-3</v>
      </c>
      <c r="X87" s="144" t="str">
        <f t="shared" si="67"/>
        <v>Blinde vlek</v>
      </c>
      <c r="Y87" s="142">
        <f>SUM(Z84:Z87)</f>
        <v>0</v>
      </c>
      <c r="Z87" s="139"/>
      <c r="AA87" s="139"/>
      <c r="AB87" s="139"/>
      <c r="AC87" s="139"/>
      <c r="AD87" s="126">
        <f t="shared" si="64"/>
        <v>0</v>
      </c>
      <c r="AE87" s="144" t="str">
        <f t="shared" si="84"/>
        <v>Blinde vlek</v>
      </c>
      <c r="AF87" s="126" t="str">
        <f t="shared" si="74"/>
        <v>Blinde vlek</v>
      </c>
      <c r="AG87" s="142">
        <f>SUM(AD84:AD87)</f>
        <v>-1</v>
      </c>
      <c r="AH87" s="126" t="str">
        <f t="shared" si="75"/>
        <v>Blinde vlek</v>
      </c>
      <c r="AI87" s="104" t="s">
        <v>39</v>
      </c>
      <c r="AJ87" s="101" t="str">
        <f t="shared" si="85"/>
        <v>Tongeren</v>
      </c>
      <c r="AK87" s="102">
        <v>1</v>
      </c>
      <c r="AL87" s="99">
        <f t="shared" si="86"/>
        <v>2</v>
      </c>
      <c r="AM87" s="99">
        <f t="shared" si="87"/>
        <v>2</v>
      </c>
      <c r="AN87" s="99">
        <f t="shared" si="77"/>
        <v>2</v>
      </c>
      <c r="AO87" s="99">
        <f t="shared" si="78"/>
        <v>2</v>
      </c>
      <c r="AP87" s="254"/>
      <c r="AQ87" s="254"/>
      <c r="AR87" s="254"/>
      <c r="AS87" s="249"/>
      <c r="AT87" s="257"/>
      <c r="AU87" s="240"/>
      <c r="AV87" s="242"/>
      <c r="AW87" s="228"/>
    </row>
    <row r="88" spans="1:49" x14ac:dyDescent="0.3">
      <c r="A88" s="147" t="s">
        <v>19</v>
      </c>
      <c r="B88" s="147" t="s">
        <v>15</v>
      </c>
      <c r="C88" s="147" t="s">
        <v>40</v>
      </c>
      <c r="D88" s="198" t="s">
        <v>174</v>
      </c>
      <c r="E88" s="199">
        <v>21</v>
      </c>
      <c r="F88" s="140" t="str">
        <f t="shared" si="62"/>
        <v>H-S-T-T</v>
      </c>
      <c r="G88" s="141" t="str">
        <f t="shared" si="72"/>
        <v>Blinde vlek</v>
      </c>
      <c r="H88" s="141" t="str">
        <f t="shared" si="73"/>
        <v>Blinde vlek</v>
      </c>
      <c r="I88" s="142">
        <f>SUM(J88:J91)</f>
        <v>0</v>
      </c>
      <c r="J88" s="200">
        <v>0</v>
      </c>
      <c r="K88" s="200">
        <v>0</v>
      </c>
      <c r="L88" s="200">
        <v>0</v>
      </c>
      <c r="M88" s="126">
        <f t="shared" si="76"/>
        <v>0</v>
      </c>
      <c r="N88" s="142">
        <f>SUM(O88:O91)</f>
        <v>0</v>
      </c>
      <c r="O88" s="126">
        <f t="shared" si="63"/>
        <v>0</v>
      </c>
      <c r="P88" s="143" t="str">
        <f>IF(SUM(L88:L91)&gt;0,SUM(O88:O91)/SUM(L88:L91), "Blinde vlek")</f>
        <v>Blinde vlek</v>
      </c>
      <c r="Q88" s="144" t="str">
        <f t="shared" si="83"/>
        <v>Blinde vlek</v>
      </c>
      <c r="R88" s="126">
        <v>776</v>
      </c>
      <c r="S88" s="126">
        <v>0</v>
      </c>
      <c r="T88" s="126">
        <v>26150.799999999999</v>
      </c>
      <c r="U88" s="126">
        <v>58.911362309690801</v>
      </c>
      <c r="V88" s="144" t="str">
        <f t="shared" si="65"/>
        <v>Blinde vlek</v>
      </c>
      <c r="W88" s="144">
        <f t="shared" si="66"/>
        <v>2.2527556445573675E-3</v>
      </c>
      <c r="X88" s="144" t="str">
        <f t="shared" si="67"/>
        <v>Blinde vlek</v>
      </c>
      <c r="Y88" s="142">
        <f>SUM(Z88:Z91)</f>
        <v>0</v>
      </c>
      <c r="Z88" s="139"/>
      <c r="AA88" s="139"/>
      <c r="AB88" s="139"/>
      <c r="AC88" s="139"/>
      <c r="AD88" s="126">
        <f t="shared" si="64"/>
        <v>0</v>
      </c>
      <c r="AE88" s="144" t="str">
        <f t="shared" si="84"/>
        <v>Blinde vlek</v>
      </c>
      <c r="AF88" s="126" t="str">
        <f t="shared" si="74"/>
        <v>Blinde vlek</v>
      </c>
      <c r="AG88" s="142">
        <f>SUM(AD88:AD91)</f>
        <v>0</v>
      </c>
      <c r="AH88" s="126" t="str">
        <f t="shared" si="75"/>
        <v>Blinde vlek</v>
      </c>
      <c r="AI88" s="105" t="s">
        <v>40</v>
      </c>
      <c r="AJ88" s="101" t="str">
        <f t="shared" si="85"/>
        <v>Hasselt</v>
      </c>
      <c r="AK88" s="102">
        <v>1</v>
      </c>
      <c r="AL88" s="99">
        <f t="shared" si="86"/>
        <v>2</v>
      </c>
      <c r="AM88" s="99">
        <f t="shared" si="87"/>
        <v>2</v>
      </c>
      <c r="AN88" s="99">
        <f t="shared" si="77"/>
        <v>2</v>
      </c>
      <c r="AO88" s="99">
        <f t="shared" si="78"/>
        <v>2</v>
      </c>
      <c r="AP88" s="264">
        <f>N88+AG88</f>
        <v>0</v>
      </c>
      <c r="AQ88" s="264">
        <f>SUM(AK88:AK91)+AP88</f>
        <v>4</v>
      </c>
      <c r="AR88" s="264">
        <f>SUM(AA88:AA91,AC88:AC91)</f>
        <v>0</v>
      </c>
      <c r="AS88" s="267" t="str">
        <f>IF(AR88&gt;0,AP88/AR88,"Geen noden")</f>
        <v>Geen noden</v>
      </c>
      <c r="AT88" s="270">
        <f>IF(P88= "Blinde vlek",IF(SUM(AK88:AK91)&lt;-AG88,SUM(AK88:AK91),-AG88),IF(N88&gt;0,0,IF(N88&lt;-SUM(AK88:AK91),SUM(AK88:AK91),-N88)))</f>
        <v>0</v>
      </c>
      <c r="AU88" s="238">
        <f>AT88*$AZ$10*(AM88+AO88)</f>
        <v>0</v>
      </c>
      <c r="AV88" s="241">
        <f>IF(AT88&gt;0,AU88/SUM(AK88:AK91),0)</f>
        <v>0</v>
      </c>
      <c r="AW88" s="226" t="str">
        <f>IF(AV88&gt;=$AZ$5,$AZ$4,IF(AV88&gt;=$BA$5,$BA$4,IF(AV88&gt;=$BB$5,$BB$4,$BC$4)))</f>
        <v>D</v>
      </c>
    </row>
    <row r="89" spans="1:49" x14ac:dyDescent="0.3">
      <c r="A89" s="147" t="s">
        <v>19</v>
      </c>
      <c r="B89" s="147" t="s">
        <v>15</v>
      </c>
      <c r="C89" s="147" t="s">
        <v>40</v>
      </c>
      <c r="D89" s="198" t="s">
        <v>175</v>
      </c>
      <c r="E89" s="199">
        <v>24</v>
      </c>
      <c r="F89" s="140" t="str">
        <f t="shared" si="62"/>
        <v>H-S-T-T</v>
      </c>
      <c r="G89" s="141" t="str">
        <f t="shared" si="72"/>
        <v>Blinde vlek</v>
      </c>
      <c r="H89" s="141" t="str">
        <f t="shared" si="73"/>
        <v>Blinde vlek</v>
      </c>
      <c r="I89" s="142">
        <f>SUM(J88:J91)</f>
        <v>0</v>
      </c>
      <c r="J89" s="200">
        <v>0</v>
      </c>
      <c r="K89" s="200">
        <v>0</v>
      </c>
      <c r="L89" s="200">
        <v>0</v>
      </c>
      <c r="M89" s="126">
        <f t="shared" si="76"/>
        <v>0</v>
      </c>
      <c r="N89" s="142">
        <f>SUM(O88:O91)</f>
        <v>0</v>
      </c>
      <c r="O89" s="126">
        <f t="shared" si="63"/>
        <v>0</v>
      </c>
      <c r="P89" s="143" t="str">
        <f>IF(SUM(L88:L91)&gt;0,SUM(O88:O91)/SUM(L88:L91), "Blinde vlek")</f>
        <v>Blinde vlek</v>
      </c>
      <c r="Q89" s="144" t="str">
        <f t="shared" si="83"/>
        <v>Blinde vlek</v>
      </c>
      <c r="R89" s="126">
        <v>110</v>
      </c>
      <c r="S89" s="126">
        <v>0</v>
      </c>
      <c r="T89" s="126">
        <v>26150.799999999999</v>
      </c>
      <c r="U89" s="126">
        <v>58.911362309690801</v>
      </c>
      <c r="V89" s="144" t="str">
        <f t="shared" si="65"/>
        <v>Blinde vlek</v>
      </c>
      <c r="W89" s="144">
        <f t="shared" si="66"/>
        <v>2.2527556445573675E-3</v>
      </c>
      <c r="X89" s="144" t="str">
        <f t="shared" si="67"/>
        <v>Blinde vlek</v>
      </c>
      <c r="Y89" s="142">
        <f>SUM(Z88:Z91)</f>
        <v>0</v>
      </c>
      <c r="Z89" s="139"/>
      <c r="AA89" s="139"/>
      <c r="AB89" s="139"/>
      <c r="AC89" s="139"/>
      <c r="AD89" s="126">
        <f t="shared" si="64"/>
        <v>0</v>
      </c>
      <c r="AE89" s="144" t="str">
        <f t="shared" si="84"/>
        <v>Blinde vlek</v>
      </c>
      <c r="AF89" s="126" t="str">
        <f t="shared" si="74"/>
        <v>Blinde vlek</v>
      </c>
      <c r="AG89" s="142">
        <f>SUM(AD88:AD91)</f>
        <v>0</v>
      </c>
      <c r="AH89" s="126" t="str">
        <f t="shared" si="75"/>
        <v>Blinde vlek</v>
      </c>
      <c r="AI89" s="105" t="s">
        <v>40</v>
      </c>
      <c r="AJ89" s="101" t="str">
        <f t="shared" si="85"/>
        <v>Sint-Truiden</v>
      </c>
      <c r="AK89" s="102">
        <v>1</v>
      </c>
      <c r="AL89" s="99">
        <f t="shared" si="86"/>
        <v>2</v>
      </c>
      <c r="AM89" s="99">
        <f t="shared" si="87"/>
        <v>2</v>
      </c>
      <c r="AN89" s="99">
        <f t="shared" si="77"/>
        <v>2</v>
      </c>
      <c r="AO89" s="99">
        <f t="shared" si="78"/>
        <v>2</v>
      </c>
      <c r="AP89" s="265"/>
      <c r="AQ89" s="265"/>
      <c r="AR89" s="265"/>
      <c r="AS89" s="268"/>
      <c r="AT89" s="271"/>
      <c r="AU89" s="239"/>
      <c r="AV89" s="242"/>
      <c r="AW89" s="227"/>
    </row>
    <row r="90" spans="1:49" x14ac:dyDescent="0.3">
      <c r="A90" s="147" t="s">
        <v>19</v>
      </c>
      <c r="B90" s="147" t="s">
        <v>15</v>
      </c>
      <c r="C90" s="147" t="s">
        <v>40</v>
      </c>
      <c r="D90" s="198" t="s">
        <v>176</v>
      </c>
      <c r="E90" s="199">
        <v>17</v>
      </c>
      <c r="F90" s="140" t="str">
        <f t="shared" si="62"/>
        <v>H-S-T-T</v>
      </c>
      <c r="G90" s="141" t="str">
        <f t="shared" si="72"/>
        <v>Blinde vlek</v>
      </c>
      <c r="H90" s="141" t="str">
        <f t="shared" si="73"/>
        <v>Blinde vlek</v>
      </c>
      <c r="I90" s="142">
        <f>SUM(J88:J91)</f>
        <v>0</v>
      </c>
      <c r="J90" s="200">
        <v>0</v>
      </c>
      <c r="K90" s="200">
        <v>0</v>
      </c>
      <c r="L90" s="200">
        <v>0</v>
      </c>
      <c r="M90" s="126">
        <f t="shared" si="76"/>
        <v>0</v>
      </c>
      <c r="N90" s="142">
        <f>SUM(O88:O91)</f>
        <v>0</v>
      </c>
      <c r="O90" s="126">
        <f t="shared" si="63"/>
        <v>0</v>
      </c>
      <c r="P90" s="143" t="str">
        <f>IF(SUM(L88:L91)&gt;0,SUM(O88:O91)/SUM(L88:L91), "Blinde vlek")</f>
        <v>Blinde vlek</v>
      </c>
      <c r="Q90" s="144" t="str">
        <f t="shared" si="83"/>
        <v>Blinde vlek</v>
      </c>
      <c r="R90" s="126">
        <v>229.7</v>
      </c>
      <c r="S90" s="126">
        <v>0</v>
      </c>
      <c r="T90" s="126">
        <v>26150.799999999999</v>
      </c>
      <c r="U90" s="126">
        <v>58.911362309690801</v>
      </c>
      <c r="V90" s="144" t="str">
        <f t="shared" si="65"/>
        <v>Blinde vlek</v>
      </c>
      <c r="W90" s="144">
        <f t="shared" si="66"/>
        <v>2.2527556445573675E-3</v>
      </c>
      <c r="X90" s="144" t="str">
        <f t="shared" si="67"/>
        <v>Blinde vlek</v>
      </c>
      <c r="Y90" s="142">
        <f>SUM(Z88:Z91)</f>
        <v>0</v>
      </c>
      <c r="Z90" s="139"/>
      <c r="AA90" s="139"/>
      <c r="AB90" s="139"/>
      <c r="AC90" s="139"/>
      <c r="AD90" s="126">
        <f t="shared" si="64"/>
        <v>0</v>
      </c>
      <c r="AE90" s="144" t="str">
        <f t="shared" si="84"/>
        <v>Blinde vlek</v>
      </c>
      <c r="AF90" s="126" t="str">
        <f t="shared" si="74"/>
        <v>Blinde vlek</v>
      </c>
      <c r="AG90" s="142">
        <f>SUM(AD88:AD91)</f>
        <v>0</v>
      </c>
      <c r="AH90" s="126" t="str">
        <f t="shared" si="75"/>
        <v>Blinde vlek</v>
      </c>
      <c r="AI90" s="105" t="s">
        <v>40</v>
      </c>
      <c r="AJ90" s="101" t="str">
        <f t="shared" si="85"/>
        <v>Tienen</v>
      </c>
      <c r="AK90" s="102">
        <v>1</v>
      </c>
      <c r="AL90" s="99">
        <f t="shared" si="86"/>
        <v>2</v>
      </c>
      <c r="AM90" s="99">
        <f t="shared" si="87"/>
        <v>2</v>
      </c>
      <c r="AN90" s="99">
        <f t="shared" si="77"/>
        <v>2</v>
      </c>
      <c r="AO90" s="99">
        <f t="shared" si="78"/>
        <v>2</v>
      </c>
      <c r="AP90" s="265"/>
      <c r="AQ90" s="265"/>
      <c r="AR90" s="265"/>
      <c r="AS90" s="268"/>
      <c r="AT90" s="271"/>
      <c r="AU90" s="239"/>
      <c r="AV90" s="242"/>
      <c r="AW90" s="227"/>
    </row>
    <row r="91" spans="1:49" x14ac:dyDescent="0.3">
      <c r="A91" s="147" t="s">
        <v>19</v>
      </c>
      <c r="B91" s="147" t="s">
        <v>15</v>
      </c>
      <c r="C91" s="147" t="s">
        <v>40</v>
      </c>
      <c r="D91" s="198" t="s">
        <v>177</v>
      </c>
      <c r="E91" s="199">
        <v>25</v>
      </c>
      <c r="F91" s="140" t="str">
        <f t="shared" si="62"/>
        <v>H-S-T-T</v>
      </c>
      <c r="G91" s="141" t="str">
        <f t="shared" si="72"/>
        <v>Blinde vlek</v>
      </c>
      <c r="H91" s="141" t="str">
        <f t="shared" si="73"/>
        <v>Blinde vlek</v>
      </c>
      <c r="I91" s="142">
        <f>SUM(J88:J91)</f>
        <v>0</v>
      </c>
      <c r="J91" s="200">
        <v>0</v>
      </c>
      <c r="K91" s="200">
        <v>0</v>
      </c>
      <c r="L91" s="200">
        <v>0</v>
      </c>
      <c r="M91" s="126">
        <f t="shared" si="76"/>
        <v>0</v>
      </c>
      <c r="N91" s="142">
        <f>SUM(O88:O91)</f>
        <v>0</v>
      </c>
      <c r="O91" s="126">
        <f t="shared" si="63"/>
        <v>0</v>
      </c>
      <c r="P91" s="143" t="str">
        <f>IF(SUM(L88:L91)&gt;0,SUM(O88:O91)/SUM(L88:L91), "Blinde vlek")</f>
        <v>Blinde vlek</v>
      </c>
      <c r="Q91" s="144" t="str">
        <f t="shared" si="83"/>
        <v>Blinde vlek</v>
      </c>
      <c r="R91" s="126">
        <v>757.2</v>
      </c>
      <c r="S91" s="126">
        <v>0</v>
      </c>
      <c r="T91" s="126">
        <v>26150.799999999999</v>
      </c>
      <c r="U91" s="126">
        <v>58.911362309690801</v>
      </c>
      <c r="V91" s="144" t="str">
        <f t="shared" si="65"/>
        <v>Blinde vlek</v>
      </c>
      <c r="W91" s="144">
        <f t="shared" si="66"/>
        <v>2.2527556445573675E-3</v>
      </c>
      <c r="X91" s="144" t="str">
        <f t="shared" si="67"/>
        <v>Blinde vlek</v>
      </c>
      <c r="Y91" s="142">
        <f>SUM(Z88:Z91)</f>
        <v>0</v>
      </c>
      <c r="Z91" s="139"/>
      <c r="AA91" s="139"/>
      <c r="AB91" s="139"/>
      <c r="AC91" s="139"/>
      <c r="AD91" s="126">
        <f t="shared" si="64"/>
        <v>0</v>
      </c>
      <c r="AE91" s="144" t="str">
        <f t="shared" si="84"/>
        <v>Blinde vlek</v>
      </c>
      <c r="AF91" s="126" t="str">
        <f t="shared" si="74"/>
        <v>Blinde vlek</v>
      </c>
      <c r="AG91" s="142">
        <f>SUM(AD88:AD91)</f>
        <v>0</v>
      </c>
      <c r="AH91" s="126" t="str">
        <f t="shared" si="75"/>
        <v>Blinde vlek</v>
      </c>
      <c r="AI91" s="105" t="s">
        <v>40</v>
      </c>
      <c r="AJ91" s="101" t="str">
        <f t="shared" si="85"/>
        <v>Tongeren</v>
      </c>
      <c r="AK91" s="102">
        <v>1</v>
      </c>
      <c r="AL91" s="99">
        <f t="shared" si="86"/>
        <v>2</v>
      </c>
      <c r="AM91" s="99">
        <f t="shared" si="87"/>
        <v>2</v>
      </c>
      <c r="AN91" s="99">
        <f t="shared" si="77"/>
        <v>2</v>
      </c>
      <c r="AO91" s="99">
        <f t="shared" si="78"/>
        <v>2</v>
      </c>
      <c r="AP91" s="266"/>
      <c r="AQ91" s="266"/>
      <c r="AR91" s="266"/>
      <c r="AS91" s="269"/>
      <c r="AT91" s="272"/>
      <c r="AU91" s="240"/>
      <c r="AV91" s="242"/>
      <c r="AW91" s="228"/>
    </row>
    <row r="92" spans="1:49" x14ac:dyDescent="0.3">
      <c r="A92" s="145" t="s">
        <v>19</v>
      </c>
      <c r="B92" s="145" t="s">
        <v>16</v>
      </c>
      <c r="C92" s="145" t="s">
        <v>41</v>
      </c>
      <c r="D92" s="198" t="s">
        <v>174</v>
      </c>
      <c r="E92" s="199">
        <v>21</v>
      </c>
      <c r="F92" s="140" t="str">
        <f t="shared" si="62"/>
        <v>H-S-T-T</v>
      </c>
      <c r="G92" s="141" t="str">
        <f t="shared" si="72"/>
        <v>B</v>
      </c>
      <c r="H92" s="141" t="str">
        <f t="shared" si="73"/>
        <v>B</v>
      </c>
      <c r="I92" s="142">
        <f>SUM(J92:J95)</f>
        <v>552.14006342494713</v>
      </c>
      <c r="J92" s="200">
        <v>303.41384778012684</v>
      </c>
      <c r="K92" s="200">
        <v>325.05866258058808</v>
      </c>
      <c r="L92" s="200">
        <v>270.95440251572325</v>
      </c>
      <c r="M92" s="126">
        <f t="shared" si="76"/>
        <v>21.644814800461234</v>
      </c>
      <c r="N92" s="142">
        <f>SUM(O92:O95)</f>
        <v>-84.541005736810035</v>
      </c>
      <c r="O92" s="126">
        <f>L92-J92</f>
        <v>-32.459445264403598</v>
      </c>
      <c r="P92" s="143">
        <f>IF(SUM(L92:L95)&gt;0,SUM(O92:O95)/SUM(L92:L95), "Blinde vlek")</f>
        <v>-0.18079806694818931</v>
      </c>
      <c r="Q92" s="144">
        <f t="shared" si="83"/>
        <v>-0.11979670735381391</v>
      </c>
      <c r="R92" s="126">
        <v>776</v>
      </c>
      <c r="S92" s="126">
        <v>325.05866258058808</v>
      </c>
      <c r="T92" s="126">
        <v>26150.799999999999</v>
      </c>
      <c r="U92" s="126">
        <v>4247.5297916093323</v>
      </c>
      <c r="V92" s="144">
        <f t="shared" si="65"/>
        <v>0.41889002909869599</v>
      </c>
      <c r="W92" s="144">
        <f t="shared" si="66"/>
        <v>0.16242446852904432</v>
      </c>
      <c r="X92" s="144" t="str">
        <f t="shared" si="67"/>
        <v>C</v>
      </c>
      <c r="Y92" s="142">
        <f>SUM(Z92:Z95)</f>
        <v>500</v>
      </c>
      <c r="Z92" s="139">
        <v>276</v>
      </c>
      <c r="AA92" s="139">
        <v>105</v>
      </c>
      <c r="AB92" s="139">
        <v>171</v>
      </c>
      <c r="AC92" s="139">
        <v>36</v>
      </c>
      <c r="AD92" s="126">
        <f t="shared" si="64"/>
        <v>135</v>
      </c>
      <c r="AE92" s="144">
        <f t="shared" si="84"/>
        <v>0.4891304347826087</v>
      </c>
      <c r="AF92" s="126" t="str">
        <f t="shared" si="74"/>
        <v>C</v>
      </c>
      <c r="AG92" s="142">
        <f>SUM(AD92:AD95)</f>
        <v>100</v>
      </c>
      <c r="AH92" s="126" t="str">
        <f t="shared" si="75"/>
        <v>B</v>
      </c>
      <c r="AI92" s="103" t="s">
        <v>41</v>
      </c>
      <c r="AJ92" s="101" t="str">
        <f t="shared" si="85"/>
        <v>Hasselt</v>
      </c>
      <c r="AK92" s="102">
        <v>1</v>
      </c>
      <c r="AL92" s="99">
        <f t="shared" si="86"/>
        <v>1</v>
      </c>
      <c r="AM92" s="99">
        <f t="shared" si="87"/>
        <v>1</v>
      </c>
      <c r="AN92" s="99">
        <f t="shared" si="77"/>
        <v>0</v>
      </c>
      <c r="AO92" s="99">
        <f t="shared" si="78"/>
        <v>1</v>
      </c>
      <c r="AP92" s="91">
        <f>O92+AD92</f>
        <v>102.5405547355964</v>
      </c>
      <c r="AQ92" s="91">
        <f>O92+AD92+AK92</f>
        <v>103.5405547355964</v>
      </c>
      <c r="AR92" s="91">
        <f t="shared" si="80"/>
        <v>141</v>
      </c>
      <c r="AS92" s="100">
        <f t="shared" si="81"/>
        <v>0.72723797684820146</v>
      </c>
      <c r="AT92" s="165">
        <f t="shared" ref="AT92:AT95" si="88">IF(AP92&gt;0,0,IF(AP92&lt;-AK92,AK92,-AP92))</f>
        <v>0</v>
      </c>
      <c r="AU92" s="175">
        <f>AT92*SUM(AL92:AO92)*$AZ$8</f>
        <v>0</v>
      </c>
      <c r="AV92" s="167">
        <f t="shared" si="82"/>
        <v>0</v>
      </c>
      <c r="AW92" s="168" t="str">
        <f>IF(AV92&gt;=$AZ$5,$AZ$4,IF(AV92&gt;=$BA$5,$BA$4,IF(AV92&gt;=$BB$5,$BB$4,$BC$4)))</f>
        <v>D</v>
      </c>
    </row>
    <row r="93" spans="1:49" x14ac:dyDescent="0.3">
      <c r="A93" s="145" t="s">
        <v>19</v>
      </c>
      <c r="B93" s="145" t="s">
        <v>16</v>
      </c>
      <c r="C93" s="145" t="s">
        <v>41</v>
      </c>
      <c r="D93" s="198" t="s">
        <v>175</v>
      </c>
      <c r="E93" s="199">
        <v>24</v>
      </c>
      <c r="F93" s="140" t="str">
        <f t="shared" si="62"/>
        <v>H-S-T-T</v>
      </c>
      <c r="G93" s="141" t="str">
        <f t="shared" si="72"/>
        <v>B</v>
      </c>
      <c r="H93" s="141" t="str">
        <f t="shared" si="73"/>
        <v>Blinde vlek</v>
      </c>
      <c r="I93" s="142">
        <f>SUM(J92:J95)</f>
        <v>552.14006342494713</v>
      </c>
      <c r="J93" s="200">
        <v>0</v>
      </c>
      <c r="K93" s="200">
        <v>0</v>
      </c>
      <c r="L93" s="200">
        <v>0</v>
      </c>
      <c r="M93" s="126">
        <f>K93-J93</f>
        <v>0</v>
      </c>
      <c r="N93" s="142">
        <f>SUM(O92:O95)</f>
        <v>-84.541005736810035</v>
      </c>
      <c r="O93" s="126">
        <f t="shared" si="63"/>
        <v>0</v>
      </c>
      <c r="P93" s="143">
        <f>IF(SUM(L92:L95)&gt;0,SUM(O92:O95)/SUM(L92:L95), "Blinde vlek")</f>
        <v>-0.18079806694818931</v>
      </c>
      <c r="Q93" s="144" t="str">
        <f t="shared" si="83"/>
        <v>Blinde vlek</v>
      </c>
      <c r="R93" s="126">
        <v>110</v>
      </c>
      <c r="S93" s="126">
        <v>0</v>
      </c>
      <c r="T93" s="126">
        <v>26150.799999999999</v>
      </c>
      <c r="U93" s="126">
        <v>4247.5297916093323</v>
      </c>
      <c r="V93" s="144" t="str">
        <f t="shared" si="65"/>
        <v>Blinde vlek</v>
      </c>
      <c r="W93" s="144">
        <f t="shared" si="66"/>
        <v>0.16242446852904432</v>
      </c>
      <c r="X93" s="144" t="str">
        <f t="shared" si="67"/>
        <v>Blinde vlek</v>
      </c>
      <c r="Y93" s="142">
        <f>SUM(Z92:Z95)</f>
        <v>500</v>
      </c>
      <c r="Z93" s="139"/>
      <c r="AA93" s="139"/>
      <c r="AB93" s="139"/>
      <c r="AC93" s="139">
        <v>58</v>
      </c>
      <c r="AD93" s="126">
        <f t="shared" si="64"/>
        <v>-58</v>
      </c>
      <c r="AE93" s="144" t="str">
        <f t="shared" si="84"/>
        <v>Blinde vlek</v>
      </c>
      <c r="AF93" s="126" t="str">
        <f t="shared" si="74"/>
        <v>Blinde vlek</v>
      </c>
      <c r="AG93" s="142">
        <f>SUM(AD92:AD95)</f>
        <v>100</v>
      </c>
      <c r="AH93" s="126" t="str">
        <f t="shared" si="75"/>
        <v>B</v>
      </c>
      <c r="AI93" s="103" t="s">
        <v>41</v>
      </c>
      <c r="AJ93" s="101" t="str">
        <f t="shared" si="85"/>
        <v>Sint-Truiden</v>
      </c>
      <c r="AK93" s="102">
        <v>1</v>
      </c>
      <c r="AL93" s="99">
        <f t="shared" si="86"/>
        <v>2</v>
      </c>
      <c r="AM93" s="99">
        <f t="shared" si="87"/>
        <v>1</v>
      </c>
      <c r="AN93" s="99">
        <f t="shared" si="77"/>
        <v>2</v>
      </c>
      <c r="AO93" s="99">
        <f t="shared" si="78"/>
        <v>1</v>
      </c>
      <c r="AP93" s="91">
        <f>O93+AD93</f>
        <v>-58</v>
      </c>
      <c r="AQ93" s="91">
        <f>O93+AD93+AK93</f>
        <v>-57</v>
      </c>
      <c r="AR93" s="91">
        <f t="shared" si="80"/>
        <v>58</v>
      </c>
      <c r="AS93" s="100">
        <f t="shared" si="81"/>
        <v>-1</v>
      </c>
      <c r="AT93" s="165">
        <f t="shared" si="88"/>
        <v>1</v>
      </c>
      <c r="AU93" s="175">
        <f t="shared" ref="AU93:AU95" si="89">AT93*SUM(AL93:AO93)*$AZ$8</f>
        <v>3.5999999999999996</v>
      </c>
      <c r="AV93" s="167">
        <f t="shared" si="82"/>
        <v>3.5999999999999996</v>
      </c>
      <c r="AW93" s="168" t="str">
        <f>IF(AV93&gt;=$AZ$5,$AZ$4,IF(AV93&gt;=$BA$5,$BA$4,IF(AV93&gt;=$BB$5,$BB$4,$BC$4)))</f>
        <v>C</v>
      </c>
    </row>
    <row r="94" spans="1:49" x14ac:dyDescent="0.3">
      <c r="A94" s="145" t="s">
        <v>19</v>
      </c>
      <c r="B94" s="145" t="s">
        <v>16</v>
      </c>
      <c r="C94" s="145" t="s">
        <v>41</v>
      </c>
      <c r="D94" s="198" t="s">
        <v>176</v>
      </c>
      <c r="E94" s="199">
        <v>17</v>
      </c>
      <c r="F94" s="140" t="str">
        <f t="shared" si="62"/>
        <v>H-S-T-T</v>
      </c>
      <c r="G94" s="141" t="str">
        <f t="shared" si="72"/>
        <v>B</v>
      </c>
      <c r="H94" s="141" t="str">
        <f t="shared" si="73"/>
        <v>Blinde vlek</v>
      </c>
      <c r="I94" s="142">
        <f>SUM(J92:J95)</f>
        <v>552.14006342494713</v>
      </c>
      <c r="J94" s="200">
        <v>0</v>
      </c>
      <c r="K94" s="200">
        <v>0</v>
      </c>
      <c r="L94" s="200">
        <v>0</v>
      </c>
      <c r="M94" s="126">
        <f t="shared" si="76"/>
        <v>0</v>
      </c>
      <c r="N94" s="142">
        <f>SUM(O92:O95)</f>
        <v>-84.541005736810035</v>
      </c>
      <c r="O94" s="126">
        <f t="shared" si="63"/>
        <v>0</v>
      </c>
      <c r="P94" s="143">
        <f>IF(SUM(L92:L95)&gt;0,SUM(O92:O95)/SUM(L92:L95), "Blinde vlek")</f>
        <v>-0.18079806694818931</v>
      </c>
      <c r="Q94" s="144" t="str">
        <f t="shared" si="83"/>
        <v>Blinde vlek</v>
      </c>
      <c r="R94" s="126">
        <v>229.7</v>
      </c>
      <c r="S94" s="126">
        <v>0</v>
      </c>
      <c r="T94" s="126">
        <v>26150.799999999999</v>
      </c>
      <c r="U94" s="126">
        <v>4247.5297916093323</v>
      </c>
      <c r="V94" s="144" t="str">
        <f t="shared" si="65"/>
        <v>Blinde vlek</v>
      </c>
      <c r="W94" s="144">
        <f t="shared" si="66"/>
        <v>0.16242446852904432</v>
      </c>
      <c r="X94" s="144" t="str">
        <f t="shared" si="67"/>
        <v>Blinde vlek</v>
      </c>
      <c r="Y94" s="142">
        <f>SUM(Z92:Z95)</f>
        <v>500</v>
      </c>
      <c r="Z94" s="139"/>
      <c r="AA94" s="139"/>
      <c r="AB94" s="139"/>
      <c r="AC94" s="139">
        <v>48</v>
      </c>
      <c r="AD94" s="126">
        <f t="shared" si="64"/>
        <v>-48</v>
      </c>
      <c r="AE94" s="144" t="str">
        <f t="shared" si="84"/>
        <v>Blinde vlek</v>
      </c>
      <c r="AF94" s="126" t="str">
        <f t="shared" si="74"/>
        <v>Blinde vlek</v>
      </c>
      <c r="AG94" s="142">
        <f>SUM(AD92:AD95)</f>
        <v>100</v>
      </c>
      <c r="AH94" s="126" t="str">
        <f t="shared" si="75"/>
        <v>B</v>
      </c>
      <c r="AI94" s="103" t="s">
        <v>41</v>
      </c>
      <c r="AJ94" s="101" t="str">
        <f t="shared" si="85"/>
        <v>Tienen</v>
      </c>
      <c r="AK94" s="102">
        <v>1</v>
      </c>
      <c r="AL94" s="99">
        <f t="shared" si="86"/>
        <v>2</v>
      </c>
      <c r="AM94" s="99">
        <f t="shared" si="87"/>
        <v>1</v>
      </c>
      <c r="AN94" s="99">
        <f t="shared" si="77"/>
        <v>2</v>
      </c>
      <c r="AO94" s="99">
        <f t="shared" si="78"/>
        <v>1</v>
      </c>
      <c r="AP94" s="91">
        <f>O94+AD94</f>
        <v>-48</v>
      </c>
      <c r="AQ94" s="91">
        <f>O94+AD94+AK94</f>
        <v>-47</v>
      </c>
      <c r="AR94" s="91">
        <f t="shared" si="80"/>
        <v>48</v>
      </c>
      <c r="AS94" s="100">
        <f t="shared" si="81"/>
        <v>-1</v>
      </c>
      <c r="AT94" s="165">
        <f t="shared" si="88"/>
        <v>1</v>
      </c>
      <c r="AU94" s="175">
        <f t="shared" si="89"/>
        <v>3.5999999999999996</v>
      </c>
      <c r="AV94" s="167">
        <f t="shared" si="82"/>
        <v>3.5999999999999996</v>
      </c>
      <c r="AW94" s="168" t="str">
        <f>IF(AV94&gt;=$AZ$5,$AZ$4,IF(AV94&gt;=$BA$5,$BA$4,IF(AV94&gt;=$BB$5,$BB$4,$BC$4)))</f>
        <v>C</v>
      </c>
    </row>
    <row r="95" spans="1:49" x14ac:dyDescent="0.3">
      <c r="A95" s="145" t="s">
        <v>19</v>
      </c>
      <c r="B95" s="145" t="s">
        <v>16</v>
      </c>
      <c r="C95" s="145" t="s">
        <v>41</v>
      </c>
      <c r="D95" s="198" t="s">
        <v>177</v>
      </c>
      <c r="E95" s="199">
        <v>25</v>
      </c>
      <c r="F95" s="140" t="str">
        <f t="shared" si="62"/>
        <v>H-S-T-T</v>
      </c>
      <c r="G95" s="141" t="str">
        <f t="shared" si="72"/>
        <v>B</v>
      </c>
      <c r="H95" s="141" t="str">
        <f t="shared" si="73"/>
        <v>A</v>
      </c>
      <c r="I95" s="142">
        <f>SUM(J92:J95)</f>
        <v>552.14006342494713</v>
      </c>
      <c r="J95" s="200">
        <v>248.72621564482026</v>
      </c>
      <c r="K95" s="200">
        <v>248.01520322367159</v>
      </c>
      <c r="L95" s="200">
        <v>196.64465517241382</v>
      </c>
      <c r="M95" s="126">
        <f t="shared" si="76"/>
        <v>-0.71101242114866636</v>
      </c>
      <c r="N95" s="142">
        <f>SUM(O92:O95)</f>
        <v>-84.541005736810035</v>
      </c>
      <c r="O95" s="126">
        <f t="shared" si="63"/>
        <v>-52.081560472406437</v>
      </c>
      <c r="P95" s="143">
        <f>IF(SUM(L92:L95)&gt;0,SUM(O92:O95)/SUM(L92:L95), "Blinde vlek")</f>
        <v>-0.18079806694818931</v>
      </c>
      <c r="Q95" s="144">
        <f t="shared" si="83"/>
        <v>-0.2648511368221142</v>
      </c>
      <c r="R95" s="126">
        <v>757.2</v>
      </c>
      <c r="S95" s="126">
        <v>248.01520322367159</v>
      </c>
      <c r="T95" s="126">
        <v>26150.799999999999</v>
      </c>
      <c r="U95" s="126">
        <v>4247.5297916093323</v>
      </c>
      <c r="V95" s="144">
        <f t="shared" si="65"/>
        <v>0.32754252934980399</v>
      </c>
      <c r="W95" s="144">
        <f t="shared" si="66"/>
        <v>0.16242446852904432</v>
      </c>
      <c r="X95" s="144" t="str">
        <f t="shared" si="67"/>
        <v>C</v>
      </c>
      <c r="Y95" s="142">
        <f>SUM(Z92:Z95)</f>
        <v>500</v>
      </c>
      <c r="Z95" s="139">
        <v>224</v>
      </c>
      <c r="AA95" s="139">
        <v>107</v>
      </c>
      <c r="AB95" s="139">
        <v>117</v>
      </c>
      <c r="AC95" s="139">
        <v>46</v>
      </c>
      <c r="AD95" s="126">
        <f t="shared" si="64"/>
        <v>71</v>
      </c>
      <c r="AE95" s="144">
        <f t="shared" si="84"/>
        <v>0.3169642857142857</v>
      </c>
      <c r="AF95" s="126" t="str">
        <f t="shared" si="74"/>
        <v>C</v>
      </c>
      <c r="AG95" s="142">
        <f>SUM(AD92:AD95)</f>
        <v>100</v>
      </c>
      <c r="AH95" s="126" t="str">
        <f t="shared" si="75"/>
        <v>B</v>
      </c>
      <c r="AI95" s="103" t="s">
        <v>41</v>
      </c>
      <c r="AJ95" s="101" t="str">
        <f t="shared" si="85"/>
        <v>Tongeren</v>
      </c>
      <c r="AK95" s="102">
        <v>1</v>
      </c>
      <c r="AL95" s="99">
        <f t="shared" si="86"/>
        <v>2</v>
      </c>
      <c r="AM95" s="99">
        <f t="shared" si="87"/>
        <v>1</v>
      </c>
      <c r="AN95" s="99">
        <f t="shared" si="77"/>
        <v>0</v>
      </c>
      <c r="AO95" s="99">
        <f t="shared" si="78"/>
        <v>1</v>
      </c>
      <c r="AP95" s="91">
        <f>O95+AD95</f>
        <v>18.918439527593563</v>
      </c>
      <c r="AQ95" s="91">
        <f>O95+AD95+AK95</f>
        <v>19.918439527593563</v>
      </c>
      <c r="AR95" s="91">
        <f t="shared" si="80"/>
        <v>153</v>
      </c>
      <c r="AS95" s="100">
        <f t="shared" si="81"/>
        <v>0.12364993155289911</v>
      </c>
      <c r="AT95" s="165">
        <f t="shared" si="88"/>
        <v>0</v>
      </c>
      <c r="AU95" s="175">
        <f t="shared" si="89"/>
        <v>0</v>
      </c>
      <c r="AV95" s="167">
        <f t="shared" si="82"/>
        <v>0</v>
      </c>
      <c r="AW95" s="168" t="str">
        <f>IF(AV95&gt;=$AZ$5,$AZ$4,IF(AV95&gt;=$BA$5,$BA$4,IF(AV95&gt;=$BB$5,$BB$4,$BC$4)))</f>
        <v>D</v>
      </c>
    </row>
    <row r="96" spans="1:49" x14ac:dyDescent="0.3">
      <c r="AK96" s="108"/>
    </row>
    <row r="97" spans="7:37" x14ac:dyDescent="0.3">
      <c r="AK97" s="108"/>
    </row>
    <row r="98" spans="7:37" ht="43.2" hidden="1" x14ac:dyDescent="0.3">
      <c r="G98" s="117" t="s">
        <v>44</v>
      </c>
      <c r="H98" s="117" t="s">
        <v>43</v>
      </c>
      <c r="I98" s="149" t="s">
        <v>2</v>
      </c>
      <c r="J98" s="149" t="s">
        <v>2</v>
      </c>
      <c r="K98" s="277" t="s">
        <v>45</v>
      </c>
      <c r="L98" s="278"/>
      <c r="M98" s="278"/>
      <c r="N98" s="278"/>
      <c r="O98" s="279"/>
      <c r="P98" s="150" t="s">
        <v>6</v>
      </c>
      <c r="Q98" s="150" t="s">
        <v>6</v>
      </c>
      <c r="Y98" s="117" t="s">
        <v>97</v>
      </c>
      <c r="Z98" s="118" t="s">
        <v>54</v>
      </c>
      <c r="AA98" s="280" t="s">
        <v>59</v>
      </c>
      <c r="AB98" s="280"/>
      <c r="AC98" s="280"/>
      <c r="AD98" s="280"/>
      <c r="AE98" s="280"/>
      <c r="AF98" s="280"/>
      <c r="AG98" s="151" t="s">
        <v>98</v>
      </c>
      <c r="AH98" s="151" t="s">
        <v>99</v>
      </c>
      <c r="AK98" s="108"/>
    </row>
    <row r="99" spans="7:37" hidden="1" x14ac:dyDescent="0.3">
      <c r="G99" s="140" t="s">
        <v>46</v>
      </c>
      <c r="H99" s="140" t="s">
        <v>46</v>
      </c>
      <c r="I99" s="139" t="s">
        <v>47</v>
      </c>
      <c r="J99" s="139" t="s">
        <v>47</v>
      </c>
      <c r="K99" s="273" t="s">
        <v>100</v>
      </c>
      <c r="L99" s="274"/>
      <c r="M99" s="274"/>
      <c r="N99" s="274"/>
      <c r="O99" s="275"/>
      <c r="P99" s="152"/>
      <c r="Q99" s="152"/>
      <c r="Y99" s="140" t="s">
        <v>46</v>
      </c>
      <c r="Z99" s="139">
        <v>0</v>
      </c>
      <c r="AA99" s="276"/>
      <c r="AB99" s="276"/>
      <c r="AC99" s="276"/>
      <c r="AD99" s="276"/>
      <c r="AE99" s="276"/>
      <c r="AF99" s="276"/>
      <c r="AG99" s="153"/>
      <c r="AH99" s="152"/>
      <c r="AK99" s="108"/>
    </row>
    <row r="100" spans="7:37" hidden="1" x14ac:dyDescent="0.3">
      <c r="G100" s="154" t="s">
        <v>2</v>
      </c>
      <c r="H100" s="154" t="s">
        <v>2</v>
      </c>
      <c r="I100" s="139" t="s">
        <v>48</v>
      </c>
      <c r="J100" s="139" t="s">
        <v>48</v>
      </c>
      <c r="K100" s="273" t="s">
        <v>49</v>
      </c>
      <c r="L100" s="274"/>
      <c r="M100" s="274"/>
      <c r="N100" s="274"/>
      <c r="O100" s="275"/>
      <c r="P100" s="155">
        <v>-0.25</v>
      </c>
      <c r="Q100" s="155">
        <v>-0.25</v>
      </c>
      <c r="Y100" s="154" t="s">
        <v>2</v>
      </c>
      <c r="Z100" s="139" t="s">
        <v>101</v>
      </c>
      <c r="AA100" s="276" t="s">
        <v>102</v>
      </c>
      <c r="AB100" s="276"/>
      <c r="AC100" s="276"/>
      <c r="AD100" s="276"/>
      <c r="AE100" s="276"/>
      <c r="AF100" s="276"/>
      <c r="AG100" s="155">
        <v>-0.2</v>
      </c>
      <c r="AH100" s="156">
        <v>-0.2</v>
      </c>
      <c r="AK100" s="108"/>
    </row>
    <row r="101" spans="7:37" hidden="1" x14ac:dyDescent="0.3">
      <c r="G101" s="154" t="s">
        <v>3</v>
      </c>
      <c r="H101" s="154" t="s">
        <v>3</v>
      </c>
      <c r="I101" s="139" t="s">
        <v>48</v>
      </c>
      <c r="J101" s="139" t="s">
        <v>48</v>
      </c>
      <c r="K101" s="273" t="s">
        <v>50</v>
      </c>
      <c r="L101" s="274"/>
      <c r="M101" s="274"/>
      <c r="N101" s="274"/>
      <c r="O101" s="275"/>
      <c r="P101" s="157"/>
      <c r="Q101" s="157"/>
      <c r="Y101" s="154" t="s">
        <v>3</v>
      </c>
      <c r="Z101" s="139" t="s">
        <v>101</v>
      </c>
      <c r="AA101" s="276" t="s">
        <v>103</v>
      </c>
      <c r="AB101" s="276"/>
      <c r="AC101" s="276"/>
      <c r="AD101" s="276"/>
      <c r="AE101" s="276"/>
      <c r="AF101" s="276"/>
      <c r="AG101" s="157"/>
      <c r="AH101" s="139"/>
      <c r="AK101" s="108"/>
    </row>
    <row r="102" spans="7:37" hidden="1" x14ac:dyDescent="0.3">
      <c r="G102" s="154" t="s">
        <v>4</v>
      </c>
      <c r="H102" s="154" t="s">
        <v>4</v>
      </c>
      <c r="I102" s="139" t="s">
        <v>48</v>
      </c>
      <c r="J102" s="139" t="s">
        <v>48</v>
      </c>
      <c r="K102" s="273" t="s">
        <v>51</v>
      </c>
      <c r="L102" s="274"/>
      <c r="M102" s="274"/>
      <c r="N102" s="274"/>
      <c r="O102" s="275"/>
      <c r="P102" s="158">
        <v>0.1</v>
      </c>
      <c r="Q102" s="158">
        <v>0.1</v>
      </c>
      <c r="Y102" s="154" t="s">
        <v>4</v>
      </c>
      <c r="Z102" s="139" t="s">
        <v>101</v>
      </c>
      <c r="AA102" s="276" t="s">
        <v>104</v>
      </c>
      <c r="AB102" s="276"/>
      <c r="AC102" s="276"/>
      <c r="AD102" s="276"/>
      <c r="AE102" s="276"/>
      <c r="AF102" s="276"/>
      <c r="AG102" s="158">
        <v>0.2</v>
      </c>
      <c r="AH102" s="144">
        <v>0.2</v>
      </c>
      <c r="AK102" s="108"/>
    </row>
    <row r="103" spans="7:37" x14ac:dyDescent="0.3">
      <c r="AK103" s="108"/>
    </row>
    <row r="104" spans="7:37" x14ac:dyDescent="0.3">
      <c r="AK104" s="108"/>
    </row>
    <row r="105" spans="7:37" x14ac:dyDescent="0.3">
      <c r="AK105" s="108"/>
    </row>
    <row r="106" spans="7:37" x14ac:dyDescent="0.3">
      <c r="AK106" s="108"/>
    </row>
    <row r="107" spans="7:37" x14ac:dyDescent="0.3">
      <c r="AK107" s="108"/>
    </row>
    <row r="108" spans="7:37" x14ac:dyDescent="0.3">
      <c r="AK108" s="108"/>
    </row>
    <row r="109" spans="7:37" x14ac:dyDescent="0.3">
      <c r="AK109" s="108"/>
    </row>
    <row r="110" spans="7:37" x14ac:dyDescent="0.3">
      <c r="AK110" s="108"/>
    </row>
    <row r="111" spans="7:37" x14ac:dyDescent="0.3">
      <c r="AK111" s="108"/>
    </row>
    <row r="112" spans="7:37" x14ac:dyDescent="0.3">
      <c r="AK112" s="108"/>
    </row>
    <row r="113" spans="37:37" x14ac:dyDescent="0.3">
      <c r="AK113" s="108"/>
    </row>
    <row r="114" spans="37:37" x14ac:dyDescent="0.3">
      <c r="AK114" s="108"/>
    </row>
    <row r="115" spans="37:37" x14ac:dyDescent="0.3">
      <c r="AK115" s="108"/>
    </row>
  </sheetData>
  <sheetProtection algorithmName="SHA-512" hashValue="BO6GRmbfP5KWkVHu9RxFWGsEmmWKBmfWbpoFYjdyNAPTx12kFq3pQR0N9KzzQqYQebO9MyOm+TGTcSWqFbj+tg==" saltValue="q4rZdFb5HZEjnjk+ndKr4g==" spinCount="100000" sheet="1" autoFilter="0"/>
  <autoFilter ref="A7:AW95" xr:uid="{25505468-B74B-4E56-B65A-A9AE3C9F3E91}"/>
  <mergeCells count="106">
    <mergeCell ref="AW60:AW63"/>
    <mergeCell ref="K101:O101"/>
    <mergeCell ref="AA101:AF101"/>
    <mergeCell ref="AV84:AV87"/>
    <mergeCell ref="AW84:AW87"/>
    <mergeCell ref="AP88:AP91"/>
    <mergeCell ref="AQ88:AQ91"/>
    <mergeCell ref="AR88:AR91"/>
    <mergeCell ref="AS88:AS91"/>
    <mergeCell ref="AT88:AT91"/>
    <mergeCell ref="AU88:AU91"/>
    <mergeCell ref="AV88:AV91"/>
    <mergeCell ref="AW88:AW91"/>
    <mergeCell ref="AP84:AP87"/>
    <mergeCell ref="AQ84:AQ87"/>
    <mergeCell ref="AR84:AR87"/>
    <mergeCell ref="AS84:AS87"/>
    <mergeCell ref="AT84:AT87"/>
    <mergeCell ref="AU84:AU87"/>
    <mergeCell ref="AR44:AR47"/>
    <mergeCell ref="AS44:AS47"/>
    <mergeCell ref="AT44:AT47"/>
    <mergeCell ref="AU44:AU47"/>
    <mergeCell ref="K102:O102"/>
    <mergeCell ref="AA102:AF102"/>
    <mergeCell ref="K98:O98"/>
    <mergeCell ref="AA98:AF98"/>
    <mergeCell ref="K99:O99"/>
    <mergeCell ref="AA99:AF99"/>
    <mergeCell ref="K100:O100"/>
    <mergeCell ref="AA100:AF100"/>
    <mergeCell ref="AP48:AP51"/>
    <mergeCell ref="AQ48:AQ51"/>
    <mergeCell ref="AR48:AR51"/>
    <mergeCell ref="AS48:AS51"/>
    <mergeCell ref="AT48:AT51"/>
    <mergeCell ref="AV44:AV47"/>
    <mergeCell ref="AW44:AW47"/>
    <mergeCell ref="AV48:AV51"/>
    <mergeCell ref="AW48:AW51"/>
    <mergeCell ref="AU64:AU67"/>
    <mergeCell ref="AV64:AV67"/>
    <mergeCell ref="AW64:AW67"/>
    <mergeCell ref="AP24:AP27"/>
    <mergeCell ref="AQ24:AQ27"/>
    <mergeCell ref="AR24:AR27"/>
    <mergeCell ref="AS24:AS27"/>
    <mergeCell ref="AT24:AT27"/>
    <mergeCell ref="AU24:AU27"/>
    <mergeCell ref="AR36:AR39"/>
    <mergeCell ref="AS36:AS39"/>
    <mergeCell ref="AT36:AT39"/>
    <mergeCell ref="AP44:AP47"/>
    <mergeCell ref="AQ44:AQ47"/>
    <mergeCell ref="AU48:AU51"/>
    <mergeCell ref="AP64:AP67"/>
    <mergeCell ref="AQ64:AQ67"/>
    <mergeCell ref="AR64:AR67"/>
    <mergeCell ref="AS64:AS67"/>
    <mergeCell ref="AT64:AT67"/>
    <mergeCell ref="AQ36:AQ39"/>
    <mergeCell ref="AS20:AS23"/>
    <mergeCell ref="AV24:AV27"/>
    <mergeCell ref="AW24:AW27"/>
    <mergeCell ref="A4:C4"/>
    <mergeCell ref="A5:C5"/>
    <mergeCell ref="AP20:AP23"/>
    <mergeCell ref="AQ20:AQ23"/>
    <mergeCell ref="AR20:AR23"/>
    <mergeCell ref="AT20:AT23"/>
    <mergeCell ref="AU20:AU23"/>
    <mergeCell ref="AV20:AV23"/>
    <mergeCell ref="AW20:AW23"/>
    <mergeCell ref="AW12:AW15"/>
    <mergeCell ref="AT12:AT15"/>
    <mergeCell ref="AU12:AU15"/>
    <mergeCell ref="AV12:AV15"/>
    <mergeCell ref="AP12:AP15"/>
    <mergeCell ref="AQ12:AQ15"/>
    <mergeCell ref="AR12:AR15"/>
    <mergeCell ref="AS12:AS15"/>
    <mergeCell ref="AW36:AW39"/>
    <mergeCell ref="B1:H1"/>
    <mergeCell ref="I3:J3"/>
    <mergeCell ref="N3:O3"/>
    <mergeCell ref="P3:Q3"/>
    <mergeCell ref="R3:X3"/>
    <mergeCell ref="Y3:AH3"/>
    <mergeCell ref="AW40:AW43"/>
    <mergeCell ref="AP60:AP63"/>
    <mergeCell ref="AQ60:AQ63"/>
    <mergeCell ref="AR60:AR63"/>
    <mergeCell ref="AS60:AS63"/>
    <mergeCell ref="AT60:AT63"/>
    <mergeCell ref="AU60:AU63"/>
    <mergeCell ref="AV60:AV63"/>
    <mergeCell ref="AU36:AU39"/>
    <mergeCell ref="AV36:AV39"/>
    <mergeCell ref="AP40:AP43"/>
    <mergeCell ref="AQ40:AQ43"/>
    <mergeCell ref="AR40:AR43"/>
    <mergeCell ref="AS40:AS43"/>
    <mergeCell ref="AT40:AT43"/>
    <mergeCell ref="AU40:AU43"/>
    <mergeCell ref="AV40:AV43"/>
    <mergeCell ref="AP36:AP39"/>
  </mergeCells>
  <conditionalFormatting sqref="P7:Q7">
    <cfRule type="colorScale" priority="5398">
      <colorScale>
        <cfvo type="min"/>
        <cfvo type="percentile" val="50"/>
        <cfvo type="max"/>
        <color rgb="FFF8696B"/>
        <color rgb="FFFFEB84"/>
        <color rgb="FF63BE7B"/>
      </colorScale>
    </cfRule>
  </conditionalFormatting>
  <conditionalFormatting sqref="P3">
    <cfRule type="colorScale" priority="5397">
      <colorScale>
        <cfvo type="min"/>
        <cfvo type="percentile" val="50"/>
        <cfvo type="max"/>
        <color rgb="FFF8696B"/>
        <color rgb="FFFFEB84"/>
        <color rgb="FF63BE7B"/>
      </colorScale>
    </cfRule>
  </conditionalFormatting>
  <conditionalFormatting sqref="K98">
    <cfRule type="colorScale" priority="5396">
      <colorScale>
        <cfvo type="min"/>
        <cfvo type="percentile" val="50"/>
        <cfvo type="max"/>
        <color rgb="FFF8696B"/>
        <color rgb="FFFFEB84"/>
        <color rgb="FF63BE7B"/>
      </colorScale>
    </cfRule>
  </conditionalFormatting>
  <conditionalFormatting sqref="Q98">
    <cfRule type="colorScale" priority="5395">
      <colorScale>
        <cfvo type="min"/>
        <cfvo type="percentile" val="50"/>
        <cfvo type="max"/>
        <color rgb="FFF8696B"/>
        <color rgb="FFFFEB84"/>
        <color rgb="FF63BE7B"/>
      </colorScale>
    </cfRule>
  </conditionalFormatting>
  <conditionalFormatting sqref="AA98">
    <cfRule type="colorScale" priority="5394">
      <colorScale>
        <cfvo type="min"/>
        <cfvo type="percentile" val="50"/>
        <cfvo type="max"/>
        <color rgb="FFF8696B"/>
        <color rgb="FFFFEB84"/>
        <color rgb="FF63BE7B"/>
      </colorScale>
    </cfRule>
  </conditionalFormatting>
  <conditionalFormatting sqref="AP3">
    <cfRule type="colorScale" priority="5392">
      <colorScale>
        <cfvo type="min"/>
        <cfvo type="percentile" val="50"/>
        <cfvo type="max"/>
        <color rgb="FFF8696B"/>
        <color rgb="FFFFEB84"/>
        <color rgb="FF63BE7B"/>
      </colorScale>
    </cfRule>
  </conditionalFormatting>
  <conditionalFormatting sqref="N3">
    <cfRule type="colorScale" priority="5401">
      <colorScale>
        <cfvo type="min"/>
        <cfvo type="percentile" val="50"/>
        <cfvo type="max"/>
        <color rgb="FFF8696B"/>
        <color rgb="FFFFEB84"/>
        <color rgb="FF63BE7B"/>
      </colorScale>
    </cfRule>
  </conditionalFormatting>
  <conditionalFormatting sqref="P98">
    <cfRule type="colorScale" priority="5385">
      <colorScale>
        <cfvo type="min"/>
        <cfvo type="percentile" val="50"/>
        <cfvo type="max"/>
        <color rgb="FFF8696B"/>
        <color rgb="FFFFEB84"/>
        <color rgb="FF63BE7B"/>
      </colorScale>
    </cfRule>
  </conditionalFormatting>
  <conditionalFormatting sqref="P4:Q4">
    <cfRule type="colorScale" priority="5357">
      <colorScale>
        <cfvo type="min"/>
        <cfvo type="percentile" val="50"/>
        <cfvo type="max"/>
        <color rgb="FFF8696B"/>
        <color rgb="FFFFEB84"/>
        <color rgb="FF63BE7B"/>
      </colorScale>
    </cfRule>
  </conditionalFormatting>
  <conditionalFormatting sqref="N4:O4">
    <cfRule type="colorScale" priority="5402">
      <colorScale>
        <cfvo type="min"/>
        <cfvo type="percentile" val="50"/>
        <cfvo type="max"/>
        <color rgb="FFF8696B"/>
        <color rgb="FFFFEB84"/>
        <color rgb="FF63BE7B"/>
      </colorScale>
    </cfRule>
  </conditionalFormatting>
  <conditionalFormatting sqref="N7:O7">
    <cfRule type="colorScale" priority="5403">
      <colorScale>
        <cfvo type="min"/>
        <cfvo type="percentile" val="50"/>
        <cfvo type="max"/>
        <color rgb="FFF8696B"/>
        <color rgb="FFFFEB84"/>
        <color rgb="FF63BE7B"/>
      </colorScale>
    </cfRule>
  </conditionalFormatting>
  <conditionalFormatting sqref="P8">
    <cfRule type="colorScale" priority="3285">
      <colorScale>
        <cfvo type="min"/>
        <cfvo type="percentile" val="50"/>
        <cfvo type="max"/>
        <color rgb="FFF8696B"/>
        <color rgb="FFFFEB84"/>
        <color rgb="FF63BE7B"/>
      </colorScale>
    </cfRule>
  </conditionalFormatting>
  <conditionalFormatting sqref="P13">
    <cfRule type="colorScale" priority="3283">
      <colorScale>
        <cfvo type="min"/>
        <cfvo type="percentile" val="50"/>
        <cfvo type="max"/>
        <color rgb="FFF8696B"/>
        <color rgb="FFFFEB84"/>
        <color rgb="FF63BE7B"/>
      </colorScale>
    </cfRule>
  </conditionalFormatting>
  <conditionalFormatting sqref="P15">
    <cfRule type="colorScale" priority="3282">
      <colorScale>
        <cfvo type="min"/>
        <cfvo type="percentile" val="50"/>
        <cfvo type="max"/>
        <color rgb="FFF8696B"/>
        <color rgb="FFFFEB84"/>
        <color rgb="FF63BE7B"/>
      </colorScale>
    </cfRule>
  </conditionalFormatting>
  <conditionalFormatting sqref="P18">
    <cfRule type="colorScale" priority="3281">
      <colorScale>
        <cfvo type="min"/>
        <cfvo type="percentile" val="50"/>
        <cfvo type="max"/>
        <color rgb="FFF8696B"/>
        <color rgb="FFFFEB84"/>
        <color rgb="FF63BE7B"/>
      </colorScale>
    </cfRule>
  </conditionalFormatting>
  <conditionalFormatting sqref="P20">
    <cfRule type="colorScale" priority="3280">
      <colorScale>
        <cfvo type="min"/>
        <cfvo type="percentile" val="50"/>
        <cfvo type="max"/>
        <color rgb="FFF8696B"/>
        <color rgb="FFFFEB84"/>
        <color rgb="FF63BE7B"/>
      </colorScale>
    </cfRule>
  </conditionalFormatting>
  <conditionalFormatting sqref="P9">
    <cfRule type="colorScale" priority="3278">
      <colorScale>
        <cfvo type="min"/>
        <cfvo type="percentile" val="50"/>
        <cfvo type="max"/>
        <color rgb="FFF8696B"/>
        <color rgb="FFFFEB84"/>
        <color rgb="FF63BE7B"/>
      </colorScale>
    </cfRule>
  </conditionalFormatting>
  <conditionalFormatting sqref="P10">
    <cfRule type="colorScale" priority="3277">
      <colorScale>
        <cfvo type="min"/>
        <cfvo type="percentile" val="50"/>
        <cfvo type="max"/>
        <color rgb="FFF8696B"/>
        <color rgb="FFFFEB84"/>
        <color rgb="FF63BE7B"/>
      </colorScale>
    </cfRule>
  </conditionalFormatting>
  <conditionalFormatting sqref="P11">
    <cfRule type="colorScale" priority="3275">
      <colorScale>
        <cfvo type="min"/>
        <cfvo type="percentile" val="50"/>
        <cfvo type="max"/>
        <color rgb="FFF8696B"/>
        <color rgb="FFFFEB84"/>
        <color rgb="FF63BE7B"/>
      </colorScale>
    </cfRule>
  </conditionalFormatting>
  <conditionalFormatting sqref="P13">
    <cfRule type="colorScale" priority="3273">
      <colorScale>
        <cfvo type="min"/>
        <cfvo type="percentile" val="50"/>
        <cfvo type="max"/>
        <color rgb="FFF8696B"/>
        <color rgb="FFFFEB84"/>
        <color rgb="FF63BE7B"/>
      </colorScale>
    </cfRule>
  </conditionalFormatting>
  <conditionalFormatting sqref="P13">
    <cfRule type="colorScale" priority="3272">
      <colorScale>
        <cfvo type="min"/>
        <cfvo type="percentile" val="50"/>
        <cfvo type="max"/>
        <color rgb="FFF8696B"/>
        <color rgb="FFFFEB84"/>
        <color rgb="FF63BE7B"/>
      </colorScale>
    </cfRule>
  </conditionalFormatting>
  <conditionalFormatting sqref="P14">
    <cfRule type="colorScale" priority="3271">
      <colorScale>
        <cfvo type="min"/>
        <cfvo type="percentile" val="50"/>
        <cfvo type="max"/>
        <color rgb="FFF8696B"/>
        <color rgb="FFFFEB84"/>
        <color rgb="FF63BE7B"/>
      </colorScale>
    </cfRule>
  </conditionalFormatting>
  <conditionalFormatting sqref="P15">
    <cfRule type="colorScale" priority="3269">
      <colorScale>
        <cfvo type="min"/>
        <cfvo type="percentile" val="50"/>
        <cfvo type="max"/>
        <color rgb="FFF8696B"/>
        <color rgb="FFFFEB84"/>
        <color rgb="FF63BE7B"/>
      </colorScale>
    </cfRule>
  </conditionalFormatting>
  <conditionalFormatting sqref="P15">
    <cfRule type="colorScale" priority="3268">
      <colorScale>
        <cfvo type="min"/>
        <cfvo type="percentile" val="50"/>
        <cfvo type="max"/>
        <color rgb="FFF8696B"/>
        <color rgb="FFFFEB84"/>
        <color rgb="FF63BE7B"/>
      </colorScale>
    </cfRule>
  </conditionalFormatting>
  <conditionalFormatting sqref="P16">
    <cfRule type="colorScale" priority="3267">
      <colorScale>
        <cfvo type="min"/>
        <cfvo type="percentile" val="50"/>
        <cfvo type="max"/>
        <color rgb="FFF8696B"/>
        <color rgb="FFFFEB84"/>
        <color rgb="FF63BE7B"/>
      </colorScale>
    </cfRule>
  </conditionalFormatting>
  <conditionalFormatting sqref="P17">
    <cfRule type="colorScale" priority="3266">
      <colorScale>
        <cfvo type="min"/>
        <cfvo type="percentile" val="50"/>
        <cfvo type="max"/>
        <color rgb="FFF8696B"/>
        <color rgb="FFFFEB84"/>
        <color rgb="FF63BE7B"/>
      </colorScale>
    </cfRule>
  </conditionalFormatting>
  <conditionalFormatting sqref="P18">
    <cfRule type="colorScale" priority="3265">
      <colorScale>
        <cfvo type="min"/>
        <cfvo type="percentile" val="50"/>
        <cfvo type="max"/>
        <color rgb="FFF8696B"/>
        <color rgb="FFFFEB84"/>
        <color rgb="FF63BE7B"/>
      </colorScale>
    </cfRule>
  </conditionalFormatting>
  <conditionalFormatting sqref="P18">
    <cfRule type="colorScale" priority="3264">
      <colorScale>
        <cfvo type="min"/>
        <cfvo type="percentile" val="50"/>
        <cfvo type="max"/>
        <color rgb="FFF8696B"/>
        <color rgb="FFFFEB84"/>
        <color rgb="FF63BE7B"/>
      </colorScale>
    </cfRule>
  </conditionalFormatting>
  <conditionalFormatting sqref="P18">
    <cfRule type="colorScale" priority="3263">
      <colorScale>
        <cfvo type="min"/>
        <cfvo type="percentile" val="50"/>
        <cfvo type="max"/>
        <color rgb="FFF8696B"/>
        <color rgb="FFFFEB84"/>
        <color rgb="FF63BE7B"/>
      </colorScale>
    </cfRule>
  </conditionalFormatting>
  <conditionalFormatting sqref="P19">
    <cfRule type="colorScale" priority="3261">
      <colorScale>
        <cfvo type="min"/>
        <cfvo type="percentile" val="50"/>
        <cfvo type="max"/>
        <color rgb="FFF8696B"/>
        <color rgb="FFFFEB84"/>
        <color rgb="FF63BE7B"/>
      </colorScale>
    </cfRule>
  </conditionalFormatting>
  <conditionalFormatting sqref="P20">
    <cfRule type="colorScale" priority="3260">
      <colorScale>
        <cfvo type="min"/>
        <cfvo type="percentile" val="50"/>
        <cfvo type="max"/>
        <color rgb="FFF8696B"/>
        <color rgb="FFFFEB84"/>
        <color rgb="FF63BE7B"/>
      </colorScale>
    </cfRule>
  </conditionalFormatting>
  <conditionalFormatting sqref="P20">
    <cfRule type="colorScale" priority="3259">
      <colorScale>
        <cfvo type="min"/>
        <cfvo type="percentile" val="50"/>
        <cfvo type="max"/>
        <color rgb="FFF8696B"/>
        <color rgb="FFFFEB84"/>
        <color rgb="FF63BE7B"/>
      </colorScale>
    </cfRule>
  </conditionalFormatting>
  <conditionalFormatting sqref="P20">
    <cfRule type="colorScale" priority="3258">
      <colorScale>
        <cfvo type="min"/>
        <cfvo type="percentile" val="50"/>
        <cfvo type="max"/>
        <color rgb="FFF8696B"/>
        <color rgb="FFFFEB84"/>
        <color rgb="FF63BE7B"/>
      </colorScale>
    </cfRule>
  </conditionalFormatting>
  <conditionalFormatting sqref="P21">
    <cfRule type="colorScale" priority="3257">
      <colorScale>
        <cfvo type="min"/>
        <cfvo type="percentile" val="50"/>
        <cfvo type="max"/>
        <color rgb="FFF8696B"/>
        <color rgb="FFFFEB84"/>
        <color rgb="FF63BE7B"/>
      </colorScale>
    </cfRule>
  </conditionalFormatting>
  <conditionalFormatting sqref="P22">
    <cfRule type="colorScale" priority="3256">
      <colorScale>
        <cfvo type="min"/>
        <cfvo type="percentile" val="50"/>
        <cfvo type="max"/>
        <color rgb="FFF8696B"/>
        <color rgb="FFFFEB84"/>
        <color rgb="FF63BE7B"/>
      </colorScale>
    </cfRule>
  </conditionalFormatting>
  <conditionalFormatting sqref="P23">
    <cfRule type="colorScale" priority="3252">
      <colorScale>
        <cfvo type="min"/>
        <cfvo type="percentile" val="50"/>
        <cfvo type="max"/>
        <color rgb="FFF8696B"/>
        <color rgb="FFFFEB84"/>
        <color rgb="FF63BE7B"/>
      </colorScale>
    </cfRule>
  </conditionalFormatting>
  <conditionalFormatting sqref="P11">
    <cfRule type="colorScale" priority="3251">
      <colorScale>
        <cfvo type="min"/>
        <cfvo type="percentile" val="50"/>
        <cfvo type="max"/>
        <color rgb="FFF8696B"/>
        <color rgb="FFFFEB84"/>
        <color rgb="FF63BE7B"/>
      </colorScale>
    </cfRule>
  </conditionalFormatting>
  <conditionalFormatting sqref="P14">
    <cfRule type="colorScale" priority="3250">
      <colorScale>
        <cfvo type="min"/>
        <cfvo type="percentile" val="50"/>
        <cfvo type="max"/>
        <color rgb="FFF8696B"/>
        <color rgb="FFFFEB84"/>
        <color rgb="FF63BE7B"/>
      </colorScale>
    </cfRule>
  </conditionalFormatting>
  <conditionalFormatting sqref="P13">
    <cfRule type="colorScale" priority="3248">
      <colorScale>
        <cfvo type="min"/>
        <cfvo type="percentile" val="50"/>
        <cfvo type="max"/>
        <color rgb="FFF8696B"/>
        <color rgb="FFFFEB84"/>
        <color rgb="FF63BE7B"/>
      </colorScale>
    </cfRule>
  </conditionalFormatting>
  <conditionalFormatting sqref="P14">
    <cfRule type="colorScale" priority="3247">
      <colorScale>
        <cfvo type="min"/>
        <cfvo type="percentile" val="50"/>
        <cfvo type="max"/>
        <color rgb="FFF8696B"/>
        <color rgb="FFFFEB84"/>
        <color rgb="FF63BE7B"/>
      </colorScale>
    </cfRule>
  </conditionalFormatting>
  <conditionalFormatting sqref="P17">
    <cfRule type="colorScale" priority="3245">
      <colorScale>
        <cfvo type="min"/>
        <cfvo type="percentile" val="50"/>
        <cfvo type="max"/>
        <color rgb="FFF8696B"/>
        <color rgb="FFFFEB84"/>
        <color rgb="FF63BE7B"/>
      </colorScale>
    </cfRule>
  </conditionalFormatting>
  <conditionalFormatting sqref="P15">
    <cfRule type="colorScale" priority="3244">
      <colorScale>
        <cfvo type="min"/>
        <cfvo type="percentile" val="50"/>
        <cfvo type="max"/>
        <color rgb="FFF8696B"/>
        <color rgb="FFFFEB84"/>
        <color rgb="FF63BE7B"/>
      </colorScale>
    </cfRule>
  </conditionalFormatting>
  <conditionalFormatting sqref="P16">
    <cfRule type="colorScale" priority="3243">
      <colorScale>
        <cfvo type="min"/>
        <cfvo type="percentile" val="50"/>
        <cfvo type="max"/>
        <color rgb="FFF8696B"/>
        <color rgb="FFFFEB84"/>
        <color rgb="FF63BE7B"/>
      </colorScale>
    </cfRule>
  </conditionalFormatting>
  <conditionalFormatting sqref="P17">
    <cfRule type="colorScale" priority="3242">
      <colorScale>
        <cfvo type="min"/>
        <cfvo type="percentile" val="50"/>
        <cfvo type="max"/>
        <color rgb="FFF8696B"/>
        <color rgb="FFFFEB84"/>
        <color rgb="FF63BE7B"/>
      </colorScale>
    </cfRule>
  </conditionalFormatting>
  <conditionalFormatting sqref="P18">
    <cfRule type="colorScale" priority="3240">
      <colorScale>
        <cfvo type="min"/>
        <cfvo type="percentile" val="50"/>
        <cfvo type="max"/>
        <color rgb="FFF8696B"/>
        <color rgb="FFFFEB84"/>
        <color rgb="FF63BE7B"/>
      </colorScale>
    </cfRule>
  </conditionalFormatting>
  <conditionalFormatting sqref="P19">
    <cfRule type="colorScale" priority="3237">
      <colorScale>
        <cfvo type="min"/>
        <cfvo type="percentile" val="50"/>
        <cfvo type="max"/>
        <color rgb="FFF8696B"/>
        <color rgb="FFFFEB84"/>
        <color rgb="FF63BE7B"/>
      </colorScale>
    </cfRule>
  </conditionalFormatting>
  <conditionalFormatting sqref="P20">
    <cfRule type="colorScale" priority="3236">
      <colorScale>
        <cfvo type="min"/>
        <cfvo type="percentile" val="50"/>
        <cfvo type="max"/>
        <color rgb="FFF8696B"/>
        <color rgb="FFFFEB84"/>
        <color rgb="FF63BE7B"/>
      </colorScale>
    </cfRule>
  </conditionalFormatting>
  <conditionalFormatting sqref="P18">
    <cfRule type="colorScale" priority="3235">
      <colorScale>
        <cfvo type="min"/>
        <cfvo type="percentile" val="50"/>
        <cfvo type="max"/>
        <color rgb="FFF8696B"/>
        <color rgb="FFFFEB84"/>
        <color rgb="FF63BE7B"/>
      </colorScale>
    </cfRule>
  </conditionalFormatting>
  <conditionalFormatting sqref="P20">
    <cfRule type="colorScale" priority="3234">
      <colorScale>
        <cfvo type="min"/>
        <cfvo type="percentile" val="50"/>
        <cfvo type="max"/>
        <color rgb="FFF8696B"/>
        <color rgb="FFFFEB84"/>
        <color rgb="FF63BE7B"/>
      </colorScale>
    </cfRule>
  </conditionalFormatting>
  <conditionalFormatting sqref="P19">
    <cfRule type="colorScale" priority="3232">
      <colorScale>
        <cfvo type="min"/>
        <cfvo type="percentile" val="50"/>
        <cfvo type="max"/>
        <color rgb="FFF8696B"/>
        <color rgb="FFFFEB84"/>
        <color rgb="FF63BE7B"/>
      </colorScale>
    </cfRule>
  </conditionalFormatting>
  <conditionalFormatting sqref="P20">
    <cfRule type="colorScale" priority="3231">
      <colorScale>
        <cfvo type="min"/>
        <cfvo type="percentile" val="50"/>
        <cfvo type="max"/>
        <color rgb="FFF8696B"/>
        <color rgb="FFFFEB84"/>
        <color rgb="FF63BE7B"/>
      </colorScale>
    </cfRule>
  </conditionalFormatting>
  <conditionalFormatting sqref="P22">
    <cfRule type="colorScale" priority="3230">
      <colorScale>
        <cfvo type="min"/>
        <cfvo type="percentile" val="50"/>
        <cfvo type="max"/>
        <color rgb="FFF8696B"/>
        <color rgb="FFFFEB84"/>
        <color rgb="FF63BE7B"/>
      </colorScale>
    </cfRule>
  </conditionalFormatting>
  <conditionalFormatting sqref="P21">
    <cfRule type="colorScale" priority="3229">
      <colorScale>
        <cfvo type="min"/>
        <cfvo type="percentile" val="50"/>
        <cfvo type="max"/>
        <color rgb="FFF8696B"/>
        <color rgb="FFFFEB84"/>
        <color rgb="FF63BE7B"/>
      </colorScale>
    </cfRule>
  </conditionalFormatting>
  <conditionalFormatting sqref="P22">
    <cfRule type="colorScale" priority="3228">
      <colorScale>
        <cfvo type="min"/>
        <cfvo type="percentile" val="50"/>
        <cfvo type="max"/>
        <color rgb="FFF8696B"/>
        <color rgb="FFFFEB84"/>
        <color rgb="FF63BE7B"/>
      </colorScale>
    </cfRule>
  </conditionalFormatting>
  <conditionalFormatting sqref="P22">
    <cfRule type="colorScale" priority="3227">
      <colorScale>
        <cfvo type="min"/>
        <cfvo type="percentile" val="50"/>
        <cfvo type="max"/>
        <color rgb="FFF8696B"/>
        <color rgb="FFFFEB84"/>
        <color rgb="FF63BE7B"/>
      </colorScale>
    </cfRule>
  </conditionalFormatting>
  <conditionalFormatting sqref="P23">
    <cfRule type="colorScale" priority="3225">
      <colorScale>
        <cfvo type="min"/>
        <cfvo type="percentile" val="50"/>
        <cfvo type="max"/>
        <color rgb="FFF8696B"/>
        <color rgb="FFFFEB84"/>
        <color rgb="FF63BE7B"/>
      </colorScale>
    </cfRule>
  </conditionalFormatting>
  <conditionalFormatting sqref="P21">
    <cfRule type="colorScale" priority="3224">
      <colorScale>
        <cfvo type="min"/>
        <cfvo type="percentile" val="50"/>
        <cfvo type="max"/>
        <color rgb="FFF8696B"/>
        <color rgb="FFFFEB84"/>
        <color rgb="FF63BE7B"/>
      </colorScale>
    </cfRule>
  </conditionalFormatting>
  <conditionalFormatting sqref="P23">
    <cfRule type="colorScale" priority="3223">
      <colorScale>
        <cfvo type="min"/>
        <cfvo type="percentile" val="50"/>
        <cfvo type="max"/>
        <color rgb="FFF8696B"/>
        <color rgb="FFFFEB84"/>
        <color rgb="FF63BE7B"/>
      </colorScale>
    </cfRule>
  </conditionalFormatting>
  <conditionalFormatting sqref="P22">
    <cfRule type="colorScale" priority="3222">
      <colorScale>
        <cfvo type="min"/>
        <cfvo type="percentile" val="50"/>
        <cfvo type="max"/>
        <color rgb="FFF8696B"/>
        <color rgb="FFFFEB84"/>
        <color rgb="FF63BE7B"/>
      </colorScale>
    </cfRule>
  </conditionalFormatting>
  <conditionalFormatting sqref="P23">
    <cfRule type="colorScale" priority="3220">
      <colorScale>
        <cfvo type="min"/>
        <cfvo type="percentile" val="50"/>
        <cfvo type="max"/>
        <color rgb="FFF8696B"/>
        <color rgb="FFFFEB84"/>
        <color rgb="FF63BE7B"/>
      </colorScale>
    </cfRule>
  </conditionalFormatting>
  <conditionalFormatting sqref="P13">
    <cfRule type="colorScale" priority="3216">
      <colorScale>
        <cfvo type="min"/>
        <cfvo type="percentile" val="50"/>
        <cfvo type="max"/>
        <color rgb="FFF8696B"/>
        <color rgb="FFFFEB84"/>
        <color rgb="FF63BE7B"/>
      </colorScale>
    </cfRule>
  </conditionalFormatting>
  <conditionalFormatting sqref="P14">
    <cfRule type="colorScale" priority="3215">
      <colorScale>
        <cfvo type="min"/>
        <cfvo type="percentile" val="50"/>
        <cfvo type="max"/>
        <color rgb="FFF8696B"/>
        <color rgb="FFFFEB84"/>
        <color rgb="FF63BE7B"/>
      </colorScale>
    </cfRule>
  </conditionalFormatting>
  <conditionalFormatting sqref="P15">
    <cfRule type="colorScale" priority="3213">
      <colorScale>
        <cfvo type="min"/>
        <cfvo type="percentile" val="50"/>
        <cfvo type="max"/>
        <color rgb="FFF8696B"/>
        <color rgb="FFFFEB84"/>
        <color rgb="FF63BE7B"/>
      </colorScale>
    </cfRule>
  </conditionalFormatting>
  <conditionalFormatting sqref="P15">
    <cfRule type="colorScale" priority="3212">
      <colorScale>
        <cfvo type="min"/>
        <cfvo type="percentile" val="50"/>
        <cfvo type="max"/>
        <color rgb="FFF8696B"/>
        <color rgb="FFFFEB84"/>
        <color rgb="FF63BE7B"/>
      </colorScale>
    </cfRule>
  </conditionalFormatting>
  <conditionalFormatting sqref="P9">
    <cfRule type="colorScale" priority="3211">
      <colorScale>
        <cfvo type="min"/>
        <cfvo type="percentile" val="50"/>
        <cfvo type="max"/>
        <color rgb="FFF8696B"/>
        <color rgb="FFFFEB84"/>
        <color rgb="FF63BE7B"/>
      </colorScale>
    </cfRule>
  </conditionalFormatting>
  <conditionalFormatting sqref="P11">
    <cfRule type="colorScale" priority="3210">
      <colorScale>
        <cfvo type="min"/>
        <cfvo type="percentile" val="50"/>
        <cfvo type="max"/>
        <color rgb="FFF8696B"/>
        <color rgb="FFFFEB84"/>
        <color rgb="FF63BE7B"/>
      </colorScale>
    </cfRule>
  </conditionalFormatting>
  <conditionalFormatting sqref="P9">
    <cfRule type="colorScale" priority="3208">
      <colorScale>
        <cfvo type="min"/>
        <cfvo type="percentile" val="50"/>
        <cfvo type="max"/>
        <color rgb="FFF8696B"/>
        <color rgb="FFFFEB84"/>
        <color rgb="FF63BE7B"/>
      </colorScale>
    </cfRule>
  </conditionalFormatting>
  <conditionalFormatting sqref="P9">
    <cfRule type="colorScale" priority="3207">
      <colorScale>
        <cfvo type="min"/>
        <cfvo type="percentile" val="50"/>
        <cfvo type="max"/>
        <color rgb="FFF8696B"/>
        <color rgb="FFFFEB84"/>
        <color rgb="FF63BE7B"/>
      </colorScale>
    </cfRule>
  </conditionalFormatting>
  <conditionalFormatting sqref="P10">
    <cfRule type="colorScale" priority="3206">
      <colorScale>
        <cfvo type="min"/>
        <cfvo type="percentile" val="50"/>
        <cfvo type="max"/>
        <color rgb="FFF8696B"/>
        <color rgb="FFFFEB84"/>
        <color rgb="FF63BE7B"/>
      </colorScale>
    </cfRule>
  </conditionalFormatting>
  <conditionalFormatting sqref="P11">
    <cfRule type="colorScale" priority="3204">
      <colorScale>
        <cfvo type="min"/>
        <cfvo type="percentile" val="50"/>
        <cfvo type="max"/>
        <color rgb="FFF8696B"/>
        <color rgb="FFFFEB84"/>
        <color rgb="FF63BE7B"/>
      </colorScale>
    </cfRule>
  </conditionalFormatting>
  <conditionalFormatting sqref="P11">
    <cfRule type="colorScale" priority="3203">
      <colorScale>
        <cfvo type="min"/>
        <cfvo type="percentile" val="50"/>
        <cfvo type="max"/>
        <color rgb="FFF8696B"/>
        <color rgb="FFFFEB84"/>
        <color rgb="FF63BE7B"/>
      </colorScale>
    </cfRule>
  </conditionalFormatting>
  <conditionalFormatting sqref="P10">
    <cfRule type="colorScale" priority="3202">
      <colorScale>
        <cfvo type="min"/>
        <cfvo type="percentile" val="50"/>
        <cfvo type="max"/>
        <color rgb="FFF8696B"/>
        <color rgb="FFFFEB84"/>
        <color rgb="FF63BE7B"/>
      </colorScale>
    </cfRule>
  </conditionalFormatting>
  <conditionalFormatting sqref="P9">
    <cfRule type="colorScale" priority="3200">
      <colorScale>
        <cfvo type="min"/>
        <cfvo type="percentile" val="50"/>
        <cfvo type="max"/>
        <color rgb="FFF8696B"/>
        <color rgb="FFFFEB84"/>
        <color rgb="FF63BE7B"/>
      </colorScale>
    </cfRule>
  </conditionalFormatting>
  <conditionalFormatting sqref="P10">
    <cfRule type="colorScale" priority="3199">
      <colorScale>
        <cfvo type="min"/>
        <cfvo type="percentile" val="50"/>
        <cfvo type="max"/>
        <color rgb="FFF8696B"/>
        <color rgb="FFFFEB84"/>
        <color rgb="FF63BE7B"/>
      </colorScale>
    </cfRule>
  </conditionalFormatting>
  <conditionalFormatting sqref="P11">
    <cfRule type="colorScale" priority="3197">
      <colorScale>
        <cfvo type="min"/>
        <cfvo type="percentile" val="50"/>
        <cfvo type="max"/>
        <color rgb="FFF8696B"/>
        <color rgb="FFFFEB84"/>
        <color rgb="FF63BE7B"/>
      </colorScale>
    </cfRule>
  </conditionalFormatting>
  <conditionalFormatting sqref="P9">
    <cfRule type="colorScale" priority="3194">
      <colorScale>
        <cfvo type="min"/>
        <cfvo type="percentile" val="50"/>
        <cfvo type="max"/>
        <color rgb="FFF8696B"/>
        <color rgb="FFFFEB84"/>
        <color rgb="FF63BE7B"/>
      </colorScale>
    </cfRule>
  </conditionalFormatting>
  <conditionalFormatting sqref="P10">
    <cfRule type="colorScale" priority="3193">
      <colorScale>
        <cfvo type="min"/>
        <cfvo type="percentile" val="50"/>
        <cfvo type="max"/>
        <color rgb="FFF8696B"/>
        <color rgb="FFFFEB84"/>
        <color rgb="FF63BE7B"/>
      </colorScale>
    </cfRule>
  </conditionalFormatting>
  <conditionalFormatting sqref="P11">
    <cfRule type="colorScale" priority="3191">
      <colorScale>
        <cfvo type="min"/>
        <cfvo type="percentile" val="50"/>
        <cfvo type="max"/>
        <color rgb="FFF8696B"/>
        <color rgb="FFFFEB84"/>
        <color rgb="FF63BE7B"/>
      </colorScale>
    </cfRule>
  </conditionalFormatting>
  <conditionalFormatting sqref="P11">
    <cfRule type="colorScale" priority="3190">
      <colorScale>
        <cfvo type="min"/>
        <cfvo type="percentile" val="50"/>
        <cfvo type="max"/>
        <color rgb="FFF8696B"/>
        <color rgb="FFFFEB84"/>
        <color rgb="FF63BE7B"/>
      </colorScale>
    </cfRule>
  </conditionalFormatting>
  <conditionalFormatting sqref="P16">
    <cfRule type="colorScale" priority="3189">
      <colorScale>
        <cfvo type="min"/>
        <cfvo type="percentile" val="50"/>
        <cfvo type="max"/>
        <color rgb="FFF8696B"/>
        <color rgb="FFFFEB84"/>
        <color rgb="FF63BE7B"/>
      </colorScale>
    </cfRule>
  </conditionalFormatting>
  <conditionalFormatting sqref="P17">
    <cfRule type="colorScale" priority="3187">
      <colorScale>
        <cfvo type="min"/>
        <cfvo type="percentile" val="50"/>
        <cfvo type="max"/>
        <color rgb="FFF8696B"/>
        <color rgb="FFFFEB84"/>
        <color rgb="FF63BE7B"/>
      </colorScale>
    </cfRule>
  </conditionalFormatting>
  <conditionalFormatting sqref="P18">
    <cfRule type="colorScale" priority="3186">
      <colorScale>
        <cfvo type="min"/>
        <cfvo type="percentile" val="50"/>
        <cfvo type="max"/>
        <color rgb="FFF8696B"/>
        <color rgb="FFFFEB84"/>
        <color rgb="FF63BE7B"/>
      </colorScale>
    </cfRule>
  </conditionalFormatting>
  <conditionalFormatting sqref="P19">
    <cfRule type="colorScale" priority="3184">
      <colorScale>
        <cfvo type="min"/>
        <cfvo type="percentile" val="50"/>
        <cfvo type="max"/>
        <color rgb="FFF8696B"/>
        <color rgb="FFFFEB84"/>
        <color rgb="FF63BE7B"/>
      </colorScale>
    </cfRule>
  </conditionalFormatting>
  <conditionalFormatting sqref="P19">
    <cfRule type="colorScale" priority="3183">
      <colorScale>
        <cfvo type="min"/>
        <cfvo type="percentile" val="50"/>
        <cfvo type="max"/>
        <color rgb="FFF8696B"/>
        <color rgb="FFFFEB84"/>
        <color rgb="FF63BE7B"/>
      </colorScale>
    </cfRule>
  </conditionalFormatting>
  <conditionalFormatting sqref="P17">
    <cfRule type="colorScale" priority="3182">
      <colorScale>
        <cfvo type="min"/>
        <cfvo type="percentile" val="50"/>
        <cfvo type="max"/>
        <color rgb="FFF8696B"/>
        <color rgb="FFFFEB84"/>
        <color rgb="FF63BE7B"/>
      </colorScale>
    </cfRule>
  </conditionalFormatting>
  <conditionalFormatting sqref="P19">
    <cfRule type="colorScale" priority="3181">
      <colorScale>
        <cfvo type="min"/>
        <cfvo type="percentile" val="50"/>
        <cfvo type="max"/>
        <color rgb="FFF8696B"/>
        <color rgb="FFFFEB84"/>
        <color rgb="FF63BE7B"/>
      </colorScale>
    </cfRule>
  </conditionalFormatting>
  <conditionalFormatting sqref="P17">
    <cfRule type="colorScale" priority="3179">
      <colorScale>
        <cfvo type="min"/>
        <cfvo type="percentile" val="50"/>
        <cfvo type="max"/>
        <color rgb="FFF8696B"/>
        <color rgb="FFFFEB84"/>
        <color rgb="FF63BE7B"/>
      </colorScale>
    </cfRule>
  </conditionalFormatting>
  <conditionalFormatting sqref="P17">
    <cfRule type="colorScale" priority="3178">
      <colorScale>
        <cfvo type="min"/>
        <cfvo type="percentile" val="50"/>
        <cfvo type="max"/>
        <color rgb="FFF8696B"/>
        <color rgb="FFFFEB84"/>
        <color rgb="FF63BE7B"/>
      </colorScale>
    </cfRule>
  </conditionalFormatting>
  <conditionalFormatting sqref="P18">
    <cfRule type="colorScale" priority="3177">
      <colorScale>
        <cfvo type="min"/>
        <cfvo type="percentile" val="50"/>
        <cfvo type="max"/>
        <color rgb="FFF8696B"/>
        <color rgb="FFFFEB84"/>
        <color rgb="FF63BE7B"/>
      </colorScale>
    </cfRule>
  </conditionalFormatting>
  <conditionalFormatting sqref="P19">
    <cfRule type="colorScale" priority="3175">
      <colorScale>
        <cfvo type="min"/>
        <cfvo type="percentile" val="50"/>
        <cfvo type="max"/>
        <color rgb="FFF8696B"/>
        <color rgb="FFFFEB84"/>
        <color rgb="FF63BE7B"/>
      </colorScale>
    </cfRule>
  </conditionalFormatting>
  <conditionalFormatting sqref="P19">
    <cfRule type="colorScale" priority="3174">
      <colorScale>
        <cfvo type="min"/>
        <cfvo type="percentile" val="50"/>
        <cfvo type="max"/>
        <color rgb="FFF8696B"/>
        <color rgb="FFFFEB84"/>
        <color rgb="FF63BE7B"/>
      </colorScale>
    </cfRule>
  </conditionalFormatting>
  <conditionalFormatting sqref="P18">
    <cfRule type="colorScale" priority="3173">
      <colorScale>
        <cfvo type="min"/>
        <cfvo type="percentile" val="50"/>
        <cfvo type="max"/>
        <color rgb="FFF8696B"/>
        <color rgb="FFFFEB84"/>
        <color rgb="FF63BE7B"/>
      </colorScale>
    </cfRule>
  </conditionalFormatting>
  <conditionalFormatting sqref="P17">
    <cfRule type="colorScale" priority="3171">
      <colorScale>
        <cfvo type="min"/>
        <cfvo type="percentile" val="50"/>
        <cfvo type="max"/>
        <color rgb="FFF8696B"/>
        <color rgb="FFFFEB84"/>
        <color rgb="FF63BE7B"/>
      </colorScale>
    </cfRule>
  </conditionalFormatting>
  <conditionalFormatting sqref="P18">
    <cfRule type="colorScale" priority="3170">
      <colorScale>
        <cfvo type="min"/>
        <cfvo type="percentile" val="50"/>
        <cfvo type="max"/>
        <color rgb="FFF8696B"/>
        <color rgb="FFFFEB84"/>
        <color rgb="FF63BE7B"/>
      </colorScale>
    </cfRule>
  </conditionalFormatting>
  <conditionalFormatting sqref="P19">
    <cfRule type="colorScale" priority="3168">
      <colorScale>
        <cfvo type="min"/>
        <cfvo type="percentile" val="50"/>
        <cfvo type="max"/>
        <color rgb="FFF8696B"/>
        <color rgb="FFFFEB84"/>
        <color rgb="FF63BE7B"/>
      </colorScale>
    </cfRule>
  </conditionalFormatting>
  <conditionalFormatting sqref="P17">
    <cfRule type="colorScale" priority="3165">
      <colorScale>
        <cfvo type="min"/>
        <cfvo type="percentile" val="50"/>
        <cfvo type="max"/>
        <color rgb="FFF8696B"/>
        <color rgb="FFFFEB84"/>
        <color rgb="FF63BE7B"/>
      </colorScale>
    </cfRule>
  </conditionalFormatting>
  <conditionalFormatting sqref="P18">
    <cfRule type="colorScale" priority="3164">
      <colorScale>
        <cfvo type="min"/>
        <cfvo type="percentile" val="50"/>
        <cfvo type="max"/>
        <color rgb="FFF8696B"/>
        <color rgb="FFFFEB84"/>
        <color rgb="FF63BE7B"/>
      </colorScale>
    </cfRule>
  </conditionalFormatting>
  <conditionalFormatting sqref="P19">
    <cfRule type="colorScale" priority="3162">
      <colorScale>
        <cfvo type="min"/>
        <cfvo type="percentile" val="50"/>
        <cfvo type="max"/>
        <color rgb="FFF8696B"/>
        <color rgb="FFFFEB84"/>
        <color rgb="FF63BE7B"/>
      </colorScale>
    </cfRule>
  </conditionalFormatting>
  <conditionalFormatting sqref="P19">
    <cfRule type="colorScale" priority="3161">
      <colorScale>
        <cfvo type="min"/>
        <cfvo type="percentile" val="50"/>
        <cfvo type="max"/>
        <color rgb="FFF8696B"/>
        <color rgb="FFFFEB84"/>
        <color rgb="FF63BE7B"/>
      </colorScale>
    </cfRule>
  </conditionalFormatting>
  <conditionalFormatting sqref="P22">
    <cfRule type="colorScale" priority="3160">
      <colorScale>
        <cfvo type="min"/>
        <cfvo type="percentile" val="50"/>
        <cfvo type="max"/>
        <color rgb="FFF8696B"/>
        <color rgb="FFFFEB84"/>
        <color rgb="FF63BE7B"/>
      </colorScale>
    </cfRule>
  </conditionalFormatting>
  <conditionalFormatting sqref="P20">
    <cfRule type="colorScale" priority="3159">
      <colorScale>
        <cfvo type="min"/>
        <cfvo type="percentile" val="50"/>
        <cfvo type="max"/>
        <color rgb="FFF8696B"/>
        <color rgb="FFFFEB84"/>
        <color rgb="FF63BE7B"/>
      </colorScale>
    </cfRule>
  </conditionalFormatting>
  <conditionalFormatting sqref="P21">
    <cfRule type="colorScale" priority="3158">
      <colorScale>
        <cfvo type="min"/>
        <cfvo type="percentile" val="50"/>
        <cfvo type="max"/>
        <color rgb="FFF8696B"/>
        <color rgb="FFFFEB84"/>
        <color rgb="FF63BE7B"/>
      </colorScale>
    </cfRule>
  </conditionalFormatting>
  <conditionalFormatting sqref="P22">
    <cfRule type="colorScale" priority="3157">
      <colorScale>
        <cfvo type="min"/>
        <cfvo type="percentile" val="50"/>
        <cfvo type="max"/>
        <color rgb="FFF8696B"/>
        <color rgb="FFFFEB84"/>
        <color rgb="FF63BE7B"/>
      </colorScale>
    </cfRule>
  </conditionalFormatting>
  <conditionalFormatting sqref="P22">
    <cfRule type="colorScale" priority="3156">
      <colorScale>
        <cfvo type="min"/>
        <cfvo type="percentile" val="50"/>
        <cfvo type="max"/>
        <color rgb="FFF8696B"/>
        <color rgb="FFFFEB84"/>
        <color rgb="FF63BE7B"/>
      </colorScale>
    </cfRule>
  </conditionalFormatting>
  <conditionalFormatting sqref="P22">
    <cfRule type="colorScale" priority="3155">
      <colorScale>
        <cfvo type="min"/>
        <cfvo type="percentile" val="50"/>
        <cfvo type="max"/>
        <color rgb="FFF8696B"/>
        <color rgb="FFFFEB84"/>
        <color rgb="FF63BE7B"/>
      </colorScale>
    </cfRule>
  </conditionalFormatting>
  <conditionalFormatting sqref="P23">
    <cfRule type="colorScale" priority="3153">
      <colorScale>
        <cfvo type="min"/>
        <cfvo type="percentile" val="50"/>
        <cfvo type="max"/>
        <color rgb="FFF8696B"/>
        <color rgb="FFFFEB84"/>
        <color rgb="FF63BE7B"/>
      </colorScale>
    </cfRule>
  </conditionalFormatting>
  <conditionalFormatting sqref="P21">
    <cfRule type="colorScale" priority="3152">
      <colorScale>
        <cfvo type="min"/>
        <cfvo type="percentile" val="50"/>
        <cfvo type="max"/>
        <color rgb="FFF8696B"/>
        <color rgb="FFFFEB84"/>
        <color rgb="FF63BE7B"/>
      </colorScale>
    </cfRule>
  </conditionalFormatting>
  <conditionalFormatting sqref="P20">
    <cfRule type="colorScale" priority="3151">
      <colorScale>
        <cfvo type="min"/>
        <cfvo type="percentile" val="50"/>
        <cfvo type="max"/>
        <color rgb="FFF8696B"/>
        <color rgb="FFFFEB84"/>
        <color rgb="FF63BE7B"/>
      </colorScale>
    </cfRule>
  </conditionalFormatting>
  <conditionalFormatting sqref="P21">
    <cfRule type="colorScale" priority="3150">
      <colorScale>
        <cfvo type="min"/>
        <cfvo type="percentile" val="50"/>
        <cfvo type="max"/>
        <color rgb="FFF8696B"/>
        <color rgb="FFFFEB84"/>
        <color rgb="FF63BE7B"/>
      </colorScale>
    </cfRule>
  </conditionalFormatting>
  <conditionalFormatting sqref="P22">
    <cfRule type="colorScale" priority="3148">
      <colorScale>
        <cfvo type="min"/>
        <cfvo type="percentile" val="50"/>
        <cfvo type="max"/>
        <color rgb="FFF8696B"/>
        <color rgb="FFFFEB84"/>
        <color rgb="FF63BE7B"/>
      </colorScale>
    </cfRule>
  </conditionalFormatting>
  <conditionalFormatting sqref="P23">
    <cfRule type="colorScale" priority="3145">
      <colorScale>
        <cfvo type="min"/>
        <cfvo type="percentile" val="50"/>
        <cfvo type="max"/>
        <color rgb="FFF8696B"/>
        <color rgb="FFFFEB84"/>
        <color rgb="FF63BE7B"/>
      </colorScale>
    </cfRule>
  </conditionalFormatting>
  <conditionalFormatting sqref="P22">
    <cfRule type="colorScale" priority="3144">
      <colorScale>
        <cfvo type="min"/>
        <cfvo type="percentile" val="50"/>
        <cfvo type="max"/>
        <color rgb="FFF8696B"/>
        <color rgb="FFFFEB84"/>
        <color rgb="FF63BE7B"/>
      </colorScale>
    </cfRule>
  </conditionalFormatting>
  <conditionalFormatting sqref="P23">
    <cfRule type="colorScale" priority="3142">
      <colorScale>
        <cfvo type="min"/>
        <cfvo type="percentile" val="50"/>
        <cfvo type="max"/>
        <color rgb="FFF8696B"/>
        <color rgb="FFFFEB84"/>
        <color rgb="FF63BE7B"/>
      </colorScale>
    </cfRule>
  </conditionalFormatting>
  <conditionalFormatting sqref="P20">
    <cfRule type="colorScale" priority="3141">
      <colorScale>
        <cfvo type="min"/>
        <cfvo type="percentile" val="50"/>
        <cfvo type="max"/>
        <color rgb="FFF8696B"/>
        <color rgb="FFFFEB84"/>
        <color rgb="FF63BE7B"/>
      </colorScale>
    </cfRule>
  </conditionalFormatting>
  <conditionalFormatting sqref="P21">
    <cfRule type="colorScale" priority="3139">
      <colorScale>
        <cfvo type="min"/>
        <cfvo type="percentile" val="50"/>
        <cfvo type="max"/>
        <color rgb="FFF8696B"/>
        <color rgb="FFFFEB84"/>
        <color rgb="FF63BE7B"/>
      </colorScale>
    </cfRule>
  </conditionalFormatting>
  <conditionalFormatting sqref="P22">
    <cfRule type="colorScale" priority="3138">
      <colorScale>
        <cfvo type="min"/>
        <cfvo type="percentile" val="50"/>
        <cfvo type="max"/>
        <color rgb="FFF8696B"/>
        <color rgb="FFFFEB84"/>
        <color rgb="FF63BE7B"/>
      </colorScale>
    </cfRule>
  </conditionalFormatting>
  <conditionalFormatting sqref="P23">
    <cfRule type="colorScale" priority="3136">
      <colorScale>
        <cfvo type="min"/>
        <cfvo type="percentile" val="50"/>
        <cfvo type="max"/>
        <color rgb="FFF8696B"/>
        <color rgb="FFFFEB84"/>
        <color rgb="FF63BE7B"/>
      </colorScale>
    </cfRule>
  </conditionalFormatting>
  <conditionalFormatting sqref="P23">
    <cfRule type="colorScale" priority="3135">
      <colorScale>
        <cfvo type="min"/>
        <cfvo type="percentile" val="50"/>
        <cfvo type="max"/>
        <color rgb="FFF8696B"/>
        <color rgb="FFFFEB84"/>
        <color rgb="FF63BE7B"/>
      </colorScale>
    </cfRule>
  </conditionalFormatting>
  <conditionalFormatting sqref="P21">
    <cfRule type="colorScale" priority="3134">
      <colorScale>
        <cfvo type="min"/>
        <cfvo type="percentile" val="50"/>
        <cfvo type="max"/>
        <color rgb="FFF8696B"/>
        <color rgb="FFFFEB84"/>
        <color rgb="FF63BE7B"/>
      </colorScale>
    </cfRule>
  </conditionalFormatting>
  <conditionalFormatting sqref="P23">
    <cfRule type="colorScale" priority="3133">
      <colorScale>
        <cfvo type="min"/>
        <cfvo type="percentile" val="50"/>
        <cfvo type="max"/>
        <color rgb="FFF8696B"/>
        <color rgb="FFFFEB84"/>
        <color rgb="FF63BE7B"/>
      </colorScale>
    </cfRule>
  </conditionalFormatting>
  <conditionalFormatting sqref="P21">
    <cfRule type="colorScale" priority="3131">
      <colorScale>
        <cfvo type="min"/>
        <cfvo type="percentile" val="50"/>
        <cfvo type="max"/>
        <color rgb="FFF8696B"/>
        <color rgb="FFFFEB84"/>
        <color rgb="FF63BE7B"/>
      </colorScale>
    </cfRule>
  </conditionalFormatting>
  <conditionalFormatting sqref="P21">
    <cfRule type="colorScale" priority="3130">
      <colorScale>
        <cfvo type="min"/>
        <cfvo type="percentile" val="50"/>
        <cfvo type="max"/>
        <color rgb="FFF8696B"/>
        <color rgb="FFFFEB84"/>
        <color rgb="FF63BE7B"/>
      </colorScale>
    </cfRule>
  </conditionalFormatting>
  <conditionalFormatting sqref="P22">
    <cfRule type="colorScale" priority="3129">
      <colorScale>
        <cfvo type="min"/>
        <cfvo type="percentile" val="50"/>
        <cfvo type="max"/>
        <color rgb="FFF8696B"/>
        <color rgb="FFFFEB84"/>
        <color rgb="FF63BE7B"/>
      </colorScale>
    </cfRule>
  </conditionalFormatting>
  <conditionalFormatting sqref="P23">
    <cfRule type="colorScale" priority="3127">
      <colorScale>
        <cfvo type="min"/>
        <cfvo type="percentile" val="50"/>
        <cfvo type="max"/>
        <color rgb="FFF8696B"/>
        <color rgb="FFFFEB84"/>
        <color rgb="FF63BE7B"/>
      </colorScale>
    </cfRule>
  </conditionalFormatting>
  <conditionalFormatting sqref="P23">
    <cfRule type="colorScale" priority="3126">
      <colorScale>
        <cfvo type="min"/>
        <cfvo type="percentile" val="50"/>
        <cfvo type="max"/>
        <color rgb="FFF8696B"/>
        <color rgb="FFFFEB84"/>
        <color rgb="FF63BE7B"/>
      </colorScale>
    </cfRule>
  </conditionalFormatting>
  <conditionalFormatting sqref="P22">
    <cfRule type="colorScale" priority="3125">
      <colorScale>
        <cfvo type="min"/>
        <cfvo type="percentile" val="50"/>
        <cfvo type="max"/>
        <color rgb="FFF8696B"/>
        <color rgb="FFFFEB84"/>
        <color rgb="FF63BE7B"/>
      </colorScale>
    </cfRule>
  </conditionalFormatting>
  <conditionalFormatting sqref="P21">
    <cfRule type="colorScale" priority="3123">
      <colorScale>
        <cfvo type="min"/>
        <cfvo type="percentile" val="50"/>
        <cfvo type="max"/>
        <color rgb="FFF8696B"/>
        <color rgb="FFFFEB84"/>
        <color rgb="FF63BE7B"/>
      </colorScale>
    </cfRule>
  </conditionalFormatting>
  <conditionalFormatting sqref="P22">
    <cfRule type="colorScale" priority="3122">
      <colorScale>
        <cfvo type="min"/>
        <cfvo type="percentile" val="50"/>
        <cfvo type="max"/>
        <color rgb="FFF8696B"/>
        <color rgb="FFFFEB84"/>
        <color rgb="FF63BE7B"/>
      </colorScale>
    </cfRule>
  </conditionalFormatting>
  <conditionalFormatting sqref="P23">
    <cfRule type="colorScale" priority="3120">
      <colorScale>
        <cfvo type="min"/>
        <cfvo type="percentile" val="50"/>
        <cfvo type="max"/>
        <color rgb="FFF8696B"/>
        <color rgb="FFFFEB84"/>
        <color rgb="FF63BE7B"/>
      </colorScale>
    </cfRule>
  </conditionalFormatting>
  <conditionalFormatting sqref="P21">
    <cfRule type="colorScale" priority="3117">
      <colorScale>
        <cfvo type="min"/>
        <cfvo type="percentile" val="50"/>
        <cfvo type="max"/>
        <color rgb="FFF8696B"/>
        <color rgb="FFFFEB84"/>
        <color rgb="FF63BE7B"/>
      </colorScale>
    </cfRule>
  </conditionalFormatting>
  <conditionalFormatting sqref="P22">
    <cfRule type="colorScale" priority="3116">
      <colorScale>
        <cfvo type="min"/>
        <cfvo type="percentile" val="50"/>
        <cfvo type="max"/>
        <color rgb="FFF8696B"/>
        <color rgb="FFFFEB84"/>
        <color rgb="FF63BE7B"/>
      </colorScale>
    </cfRule>
  </conditionalFormatting>
  <conditionalFormatting sqref="P23">
    <cfRule type="colorScale" priority="3114">
      <colorScale>
        <cfvo type="min"/>
        <cfvo type="percentile" val="50"/>
        <cfvo type="max"/>
        <color rgb="FFF8696B"/>
        <color rgb="FFFFEB84"/>
        <color rgb="FF63BE7B"/>
      </colorScale>
    </cfRule>
  </conditionalFormatting>
  <conditionalFormatting sqref="P23">
    <cfRule type="colorScale" priority="3113">
      <colorScale>
        <cfvo type="min"/>
        <cfvo type="percentile" val="50"/>
        <cfvo type="max"/>
        <color rgb="FFF8696B"/>
        <color rgb="FFFFEB84"/>
        <color rgb="FF63BE7B"/>
      </colorScale>
    </cfRule>
  </conditionalFormatting>
  <conditionalFormatting sqref="P24">
    <cfRule type="colorScale" priority="3112">
      <colorScale>
        <cfvo type="min"/>
        <cfvo type="percentile" val="50"/>
        <cfvo type="max"/>
        <color rgb="FFF8696B"/>
        <color rgb="FFFFEB84"/>
        <color rgb="FF63BE7B"/>
      </colorScale>
    </cfRule>
  </conditionalFormatting>
  <conditionalFormatting sqref="P29">
    <cfRule type="colorScale" priority="3110">
      <colorScale>
        <cfvo type="min"/>
        <cfvo type="percentile" val="50"/>
        <cfvo type="max"/>
        <color rgb="FFF8696B"/>
        <color rgb="FFFFEB84"/>
        <color rgb="FF63BE7B"/>
      </colorScale>
    </cfRule>
  </conditionalFormatting>
  <conditionalFormatting sqref="P31">
    <cfRule type="colorScale" priority="3109">
      <colorScale>
        <cfvo type="min"/>
        <cfvo type="percentile" val="50"/>
        <cfvo type="max"/>
        <color rgb="FFF8696B"/>
        <color rgb="FFFFEB84"/>
        <color rgb="FF63BE7B"/>
      </colorScale>
    </cfRule>
  </conditionalFormatting>
  <conditionalFormatting sqref="P34">
    <cfRule type="colorScale" priority="3108">
      <colorScale>
        <cfvo type="min"/>
        <cfvo type="percentile" val="50"/>
        <cfvo type="max"/>
        <color rgb="FFF8696B"/>
        <color rgb="FFFFEB84"/>
        <color rgb="FF63BE7B"/>
      </colorScale>
    </cfRule>
  </conditionalFormatting>
  <conditionalFormatting sqref="P36">
    <cfRule type="colorScale" priority="3107">
      <colorScale>
        <cfvo type="min"/>
        <cfvo type="percentile" val="50"/>
        <cfvo type="max"/>
        <color rgb="FFF8696B"/>
        <color rgb="FFFFEB84"/>
        <color rgb="FF63BE7B"/>
      </colorScale>
    </cfRule>
  </conditionalFormatting>
  <conditionalFormatting sqref="P25">
    <cfRule type="colorScale" priority="3286">
      <colorScale>
        <cfvo type="min"/>
        <cfvo type="percentile" val="50"/>
        <cfvo type="max"/>
        <color rgb="FFF8696B"/>
        <color rgb="FFFFEB84"/>
        <color rgb="FF63BE7B"/>
      </colorScale>
    </cfRule>
  </conditionalFormatting>
  <conditionalFormatting sqref="P26">
    <cfRule type="colorScale" priority="3104">
      <colorScale>
        <cfvo type="min"/>
        <cfvo type="percentile" val="50"/>
        <cfvo type="max"/>
        <color rgb="FFF8696B"/>
        <color rgb="FFFFEB84"/>
        <color rgb="FF63BE7B"/>
      </colorScale>
    </cfRule>
  </conditionalFormatting>
  <conditionalFormatting sqref="P27">
    <cfRule type="colorScale" priority="3102">
      <colorScale>
        <cfvo type="min"/>
        <cfvo type="percentile" val="50"/>
        <cfvo type="max"/>
        <color rgb="FFF8696B"/>
        <color rgb="FFFFEB84"/>
        <color rgb="FF63BE7B"/>
      </colorScale>
    </cfRule>
  </conditionalFormatting>
  <conditionalFormatting sqref="P29">
    <cfRule type="colorScale" priority="3100">
      <colorScale>
        <cfvo type="min"/>
        <cfvo type="percentile" val="50"/>
        <cfvo type="max"/>
        <color rgb="FFF8696B"/>
        <color rgb="FFFFEB84"/>
        <color rgb="FF63BE7B"/>
      </colorScale>
    </cfRule>
  </conditionalFormatting>
  <conditionalFormatting sqref="P29">
    <cfRule type="colorScale" priority="3099">
      <colorScale>
        <cfvo type="min"/>
        <cfvo type="percentile" val="50"/>
        <cfvo type="max"/>
        <color rgb="FFF8696B"/>
        <color rgb="FFFFEB84"/>
        <color rgb="FF63BE7B"/>
      </colorScale>
    </cfRule>
  </conditionalFormatting>
  <conditionalFormatting sqref="P30">
    <cfRule type="colorScale" priority="3098">
      <colorScale>
        <cfvo type="min"/>
        <cfvo type="percentile" val="50"/>
        <cfvo type="max"/>
        <color rgb="FFF8696B"/>
        <color rgb="FFFFEB84"/>
        <color rgb="FF63BE7B"/>
      </colorScale>
    </cfRule>
  </conditionalFormatting>
  <conditionalFormatting sqref="P31">
    <cfRule type="colorScale" priority="3096">
      <colorScale>
        <cfvo type="min"/>
        <cfvo type="percentile" val="50"/>
        <cfvo type="max"/>
        <color rgb="FFF8696B"/>
        <color rgb="FFFFEB84"/>
        <color rgb="FF63BE7B"/>
      </colorScale>
    </cfRule>
  </conditionalFormatting>
  <conditionalFormatting sqref="P31">
    <cfRule type="colorScale" priority="3095">
      <colorScale>
        <cfvo type="min"/>
        <cfvo type="percentile" val="50"/>
        <cfvo type="max"/>
        <color rgb="FFF8696B"/>
        <color rgb="FFFFEB84"/>
        <color rgb="FF63BE7B"/>
      </colorScale>
    </cfRule>
  </conditionalFormatting>
  <conditionalFormatting sqref="P32">
    <cfRule type="colorScale" priority="3094">
      <colorScale>
        <cfvo type="min"/>
        <cfvo type="percentile" val="50"/>
        <cfvo type="max"/>
        <color rgb="FFF8696B"/>
        <color rgb="FFFFEB84"/>
        <color rgb="FF63BE7B"/>
      </colorScale>
    </cfRule>
  </conditionalFormatting>
  <conditionalFormatting sqref="P33">
    <cfRule type="colorScale" priority="3093">
      <colorScale>
        <cfvo type="min"/>
        <cfvo type="percentile" val="50"/>
        <cfvo type="max"/>
        <color rgb="FFF8696B"/>
        <color rgb="FFFFEB84"/>
        <color rgb="FF63BE7B"/>
      </colorScale>
    </cfRule>
  </conditionalFormatting>
  <conditionalFormatting sqref="P34">
    <cfRule type="colorScale" priority="3092">
      <colorScale>
        <cfvo type="min"/>
        <cfvo type="percentile" val="50"/>
        <cfvo type="max"/>
        <color rgb="FFF8696B"/>
        <color rgb="FFFFEB84"/>
        <color rgb="FF63BE7B"/>
      </colorScale>
    </cfRule>
  </conditionalFormatting>
  <conditionalFormatting sqref="P34">
    <cfRule type="colorScale" priority="3091">
      <colorScale>
        <cfvo type="min"/>
        <cfvo type="percentile" val="50"/>
        <cfvo type="max"/>
        <color rgb="FFF8696B"/>
        <color rgb="FFFFEB84"/>
        <color rgb="FF63BE7B"/>
      </colorScale>
    </cfRule>
  </conditionalFormatting>
  <conditionalFormatting sqref="P34">
    <cfRule type="colorScale" priority="3090">
      <colorScale>
        <cfvo type="min"/>
        <cfvo type="percentile" val="50"/>
        <cfvo type="max"/>
        <color rgb="FFF8696B"/>
        <color rgb="FFFFEB84"/>
        <color rgb="FF63BE7B"/>
      </colorScale>
    </cfRule>
  </conditionalFormatting>
  <conditionalFormatting sqref="P35">
    <cfRule type="colorScale" priority="3088">
      <colorScale>
        <cfvo type="min"/>
        <cfvo type="percentile" val="50"/>
        <cfvo type="max"/>
        <color rgb="FFF8696B"/>
        <color rgb="FFFFEB84"/>
        <color rgb="FF63BE7B"/>
      </colorScale>
    </cfRule>
  </conditionalFormatting>
  <conditionalFormatting sqref="P36">
    <cfRule type="colorScale" priority="3087">
      <colorScale>
        <cfvo type="min"/>
        <cfvo type="percentile" val="50"/>
        <cfvo type="max"/>
        <color rgb="FFF8696B"/>
        <color rgb="FFFFEB84"/>
        <color rgb="FF63BE7B"/>
      </colorScale>
    </cfRule>
  </conditionalFormatting>
  <conditionalFormatting sqref="P36">
    <cfRule type="colorScale" priority="3086">
      <colorScale>
        <cfvo type="min"/>
        <cfvo type="percentile" val="50"/>
        <cfvo type="max"/>
        <color rgb="FFF8696B"/>
        <color rgb="FFFFEB84"/>
        <color rgb="FF63BE7B"/>
      </colorScale>
    </cfRule>
  </conditionalFormatting>
  <conditionalFormatting sqref="P36">
    <cfRule type="colorScale" priority="3085">
      <colorScale>
        <cfvo type="min"/>
        <cfvo type="percentile" val="50"/>
        <cfvo type="max"/>
        <color rgb="FFF8696B"/>
        <color rgb="FFFFEB84"/>
        <color rgb="FF63BE7B"/>
      </colorScale>
    </cfRule>
  </conditionalFormatting>
  <conditionalFormatting sqref="P37">
    <cfRule type="colorScale" priority="3084">
      <colorScale>
        <cfvo type="min"/>
        <cfvo type="percentile" val="50"/>
        <cfvo type="max"/>
        <color rgb="FFF8696B"/>
        <color rgb="FFFFEB84"/>
        <color rgb="FF63BE7B"/>
      </colorScale>
    </cfRule>
  </conditionalFormatting>
  <conditionalFormatting sqref="P38">
    <cfRule type="colorScale" priority="3083">
      <colorScale>
        <cfvo type="min"/>
        <cfvo type="percentile" val="50"/>
        <cfvo type="max"/>
        <color rgb="FFF8696B"/>
        <color rgb="FFFFEB84"/>
        <color rgb="FF63BE7B"/>
      </colorScale>
    </cfRule>
  </conditionalFormatting>
  <conditionalFormatting sqref="P39">
    <cfRule type="colorScale" priority="3079">
      <colorScale>
        <cfvo type="min"/>
        <cfvo type="percentile" val="50"/>
        <cfvo type="max"/>
        <color rgb="FFF8696B"/>
        <color rgb="FFFFEB84"/>
        <color rgb="FF63BE7B"/>
      </colorScale>
    </cfRule>
  </conditionalFormatting>
  <conditionalFormatting sqref="P27">
    <cfRule type="colorScale" priority="3078">
      <colorScale>
        <cfvo type="min"/>
        <cfvo type="percentile" val="50"/>
        <cfvo type="max"/>
        <color rgb="FFF8696B"/>
        <color rgb="FFFFEB84"/>
        <color rgb="FF63BE7B"/>
      </colorScale>
    </cfRule>
  </conditionalFormatting>
  <conditionalFormatting sqref="P30">
    <cfRule type="colorScale" priority="3077">
      <colorScale>
        <cfvo type="min"/>
        <cfvo type="percentile" val="50"/>
        <cfvo type="max"/>
        <color rgb="FFF8696B"/>
        <color rgb="FFFFEB84"/>
        <color rgb="FF63BE7B"/>
      </colorScale>
    </cfRule>
  </conditionalFormatting>
  <conditionalFormatting sqref="P29">
    <cfRule type="colorScale" priority="3075">
      <colorScale>
        <cfvo type="min"/>
        <cfvo type="percentile" val="50"/>
        <cfvo type="max"/>
        <color rgb="FFF8696B"/>
        <color rgb="FFFFEB84"/>
        <color rgb="FF63BE7B"/>
      </colorScale>
    </cfRule>
  </conditionalFormatting>
  <conditionalFormatting sqref="P30">
    <cfRule type="colorScale" priority="3074">
      <colorScale>
        <cfvo type="min"/>
        <cfvo type="percentile" val="50"/>
        <cfvo type="max"/>
        <color rgb="FFF8696B"/>
        <color rgb="FFFFEB84"/>
        <color rgb="FF63BE7B"/>
      </colorScale>
    </cfRule>
  </conditionalFormatting>
  <conditionalFormatting sqref="P33">
    <cfRule type="colorScale" priority="3072">
      <colorScale>
        <cfvo type="min"/>
        <cfvo type="percentile" val="50"/>
        <cfvo type="max"/>
        <color rgb="FFF8696B"/>
        <color rgb="FFFFEB84"/>
        <color rgb="FF63BE7B"/>
      </colorScale>
    </cfRule>
  </conditionalFormatting>
  <conditionalFormatting sqref="P31">
    <cfRule type="colorScale" priority="3071">
      <colorScale>
        <cfvo type="min"/>
        <cfvo type="percentile" val="50"/>
        <cfvo type="max"/>
        <color rgb="FFF8696B"/>
        <color rgb="FFFFEB84"/>
        <color rgb="FF63BE7B"/>
      </colorScale>
    </cfRule>
  </conditionalFormatting>
  <conditionalFormatting sqref="P32">
    <cfRule type="colorScale" priority="3070">
      <colorScale>
        <cfvo type="min"/>
        <cfvo type="percentile" val="50"/>
        <cfvo type="max"/>
        <color rgb="FFF8696B"/>
        <color rgb="FFFFEB84"/>
        <color rgb="FF63BE7B"/>
      </colorScale>
    </cfRule>
  </conditionalFormatting>
  <conditionalFormatting sqref="P33">
    <cfRule type="colorScale" priority="3069">
      <colorScale>
        <cfvo type="min"/>
        <cfvo type="percentile" val="50"/>
        <cfvo type="max"/>
        <color rgb="FFF8696B"/>
        <color rgb="FFFFEB84"/>
        <color rgb="FF63BE7B"/>
      </colorScale>
    </cfRule>
  </conditionalFormatting>
  <conditionalFormatting sqref="P34">
    <cfRule type="colorScale" priority="3067">
      <colorScale>
        <cfvo type="min"/>
        <cfvo type="percentile" val="50"/>
        <cfvo type="max"/>
        <color rgb="FFF8696B"/>
        <color rgb="FFFFEB84"/>
        <color rgb="FF63BE7B"/>
      </colorScale>
    </cfRule>
  </conditionalFormatting>
  <conditionalFormatting sqref="P35">
    <cfRule type="colorScale" priority="3064">
      <colorScale>
        <cfvo type="min"/>
        <cfvo type="percentile" val="50"/>
        <cfvo type="max"/>
        <color rgb="FFF8696B"/>
        <color rgb="FFFFEB84"/>
        <color rgb="FF63BE7B"/>
      </colorScale>
    </cfRule>
  </conditionalFormatting>
  <conditionalFormatting sqref="P36">
    <cfRule type="colorScale" priority="3063">
      <colorScale>
        <cfvo type="min"/>
        <cfvo type="percentile" val="50"/>
        <cfvo type="max"/>
        <color rgb="FFF8696B"/>
        <color rgb="FFFFEB84"/>
        <color rgb="FF63BE7B"/>
      </colorScale>
    </cfRule>
  </conditionalFormatting>
  <conditionalFormatting sqref="P34">
    <cfRule type="colorScale" priority="3062">
      <colorScale>
        <cfvo type="min"/>
        <cfvo type="percentile" val="50"/>
        <cfvo type="max"/>
        <color rgb="FFF8696B"/>
        <color rgb="FFFFEB84"/>
        <color rgb="FF63BE7B"/>
      </colorScale>
    </cfRule>
  </conditionalFormatting>
  <conditionalFormatting sqref="P36">
    <cfRule type="colorScale" priority="3061">
      <colorScale>
        <cfvo type="min"/>
        <cfvo type="percentile" val="50"/>
        <cfvo type="max"/>
        <color rgb="FFF8696B"/>
        <color rgb="FFFFEB84"/>
        <color rgb="FF63BE7B"/>
      </colorScale>
    </cfRule>
  </conditionalFormatting>
  <conditionalFormatting sqref="P35">
    <cfRule type="colorScale" priority="3059">
      <colorScale>
        <cfvo type="min"/>
        <cfvo type="percentile" val="50"/>
        <cfvo type="max"/>
        <color rgb="FFF8696B"/>
        <color rgb="FFFFEB84"/>
        <color rgb="FF63BE7B"/>
      </colorScale>
    </cfRule>
  </conditionalFormatting>
  <conditionalFormatting sqref="P36">
    <cfRule type="colorScale" priority="3058">
      <colorScale>
        <cfvo type="min"/>
        <cfvo type="percentile" val="50"/>
        <cfvo type="max"/>
        <color rgb="FFF8696B"/>
        <color rgb="FFFFEB84"/>
        <color rgb="FF63BE7B"/>
      </colorScale>
    </cfRule>
  </conditionalFormatting>
  <conditionalFormatting sqref="P38">
    <cfRule type="colorScale" priority="3057">
      <colorScale>
        <cfvo type="min"/>
        <cfvo type="percentile" val="50"/>
        <cfvo type="max"/>
        <color rgb="FFF8696B"/>
        <color rgb="FFFFEB84"/>
        <color rgb="FF63BE7B"/>
      </colorScale>
    </cfRule>
  </conditionalFormatting>
  <conditionalFormatting sqref="P37">
    <cfRule type="colorScale" priority="3056">
      <colorScale>
        <cfvo type="min"/>
        <cfvo type="percentile" val="50"/>
        <cfvo type="max"/>
        <color rgb="FFF8696B"/>
        <color rgb="FFFFEB84"/>
        <color rgb="FF63BE7B"/>
      </colorScale>
    </cfRule>
  </conditionalFormatting>
  <conditionalFormatting sqref="P38">
    <cfRule type="colorScale" priority="3055">
      <colorScale>
        <cfvo type="min"/>
        <cfvo type="percentile" val="50"/>
        <cfvo type="max"/>
        <color rgb="FFF8696B"/>
        <color rgb="FFFFEB84"/>
        <color rgb="FF63BE7B"/>
      </colorScale>
    </cfRule>
  </conditionalFormatting>
  <conditionalFormatting sqref="P38">
    <cfRule type="colorScale" priority="3054">
      <colorScale>
        <cfvo type="min"/>
        <cfvo type="percentile" val="50"/>
        <cfvo type="max"/>
        <color rgb="FFF8696B"/>
        <color rgb="FFFFEB84"/>
        <color rgb="FF63BE7B"/>
      </colorScale>
    </cfRule>
  </conditionalFormatting>
  <conditionalFormatting sqref="P39">
    <cfRule type="colorScale" priority="3052">
      <colorScale>
        <cfvo type="min"/>
        <cfvo type="percentile" val="50"/>
        <cfvo type="max"/>
        <color rgb="FFF8696B"/>
        <color rgb="FFFFEB84"/>
        <color rgb="FF63BE7B"/>
      </colorScale>
    </cfRule>
  </conditionalFormatting>
  <conditionalFormatting sqref="P37">
    <cfRule type="colorScale" priority="3051">
      <colorScale>
        <cfvo type="min"/>
        <cfvo type="percentile" val="50"/>
        <cfvo type="max"/>
        <color rgb="FFF8696B"/>
        <color rgb="FFFFEB84"/>
        <color rgb="FF63BE7B"/>
      </colorScale>
    </cfRule>
  </conditionalFormatting>
  <conditionalFormatting sqref="P39">
    <cfRule type="colorScale" priority="3050">
      <colorScale>
        <cfvo type="min"/>
        <cfvo type="percentile" val="50"/>
        <cfvo type="max"/>
        <color rgb="FFF8696B"/>
        <color rgb="FFFFEB84"/>
        <color rgb="FF63BE7B"/>
      </colorScale>
    </cfRule>
  </conditionalFormatting>
  <conditionalFormatting sqref="P38">
    <cfRule type="colorScale" priority="3049">
      <colorScale>
        <cfvo type="min"/>
        <cfvo type="percentile" val="50"/>
        <cfvo type="max"/>
        <color rgb="FFF8696B"/>
        <color rgb="FFFFEB84"/>
        <color rgb="FF63BE7B"/>
      </colorScale>
    </cfRule>
  </conditionalFormatting>
  <conditionalFormatting sqref="P39">
    <cfRule type="colorScale" priority="3047">
      <colorScale>
        <cfvo type="min"/>
        <cfvo type="percentile" val="50"/>
        <cfvo type="max"/>
        <color rgb="FFF8696B"/>
        <color rgb="FFFFEB84"/>
        <color rgb="FF63BE7B"/>
      </colorScale>
    </cfRule>
  </conditionalFormatting>
  <conditionalFormatting sqref="P29">
    <cfRule type="colorScale" priority="3044">
      <colorScale>
        <cfvo type="min"/>
        <cfvo type="percentile" val="50"/>
        <cfvo type="max"/>
        <color rgb="FFF8696B"/>
        <color rgb="FFFFEB84"/>
        <color rgb="FF63BE7B"/>
      </colorScale>
    </cfRule>
  </conditionalFormatting>
  <conditionalFormatting sqref="P30">
    <cfRule type="colorScale" priority="3043">
      <colorScale>
        <cfvo type="min"/>
        <cfvo type="percentile" val="50"/>
        <cfvo type="max"/>
        <color rgb="FFF8696B"/>
        <color rgb="FFFFEB84"/>
        <color rgb="FF63BE7B"/>
      </colorScale>
    </cfRule>
  </conditionalFormatting>
  <conditionalFormatting sqref="P31">
    <cfRule type="colorScale" priority="3041">
      <colorScale>
        <cfvo type="min"/>
        <cfvo type="percentile" val="50"/>
        <cfvo type="max"/>
        <color rgb="FFF8696B"/>
        <color rgb="FFFFEB84"/>
        <color rgb="FF63BE7B"/>
      </colorScale>
    </cfRule>
  </conditionalFormatting>
  <conditionalFormatting sqref="P31">
    <cfRule type="colorScale" priority="3040">
      <colorScale>
        <cfvo type="min"/>
        <cfvo type="percentile" val="50"/>
        <cfvo type="max"/>
        <color rgb="FFF8696B"/>
        <color rgb="FFFFEB84"/>
        <color rgb="FF63BE7B"/>
      </colorScale>
    </cfRule>
  </conditionalFormatting>
  <conditionalFormatting sqref="P25">
    <cfRule type="colorScale" priority="3039">
      <colorScale>
        <cfvo type="min"/>
        <cfvo type="percentile" val="50"/>
        <cfvo type="max"/>
        <color rgb="FFF8696B"/>
        <color rgb="FFFFEB84"/>
        <color rgb="FF63BE7B"/>
      </colorScale>
    </cfRule>
  </conditionalFormatting>
  <conditionalFormatting sqref="P27">
    <cfRule type="colorScale" priority="3038">
      <colorScale>
        <cfvo type="min"/>
        <cfvo type="percentile" val="50"/>
        <cfvo type="max"/>
        <color rgb="FFF8696B"/>
        <color rgb="FFFFEB84"/>
        <color rgb="FF63BE7B"/>
      </colorScale>
    </cfRule>
  </conditionalFormatting>
  <conditionalFormatting sqref="P25">
    <cfRule type="colorScale" priority="3036">
      <colorScale>
        <cfvo type="min"/>
        <cfvo type="percentile" val="50"/>
        <cfvo type="max"/>
        <color rgb="FFF8696B"/>
        <color rgb="FFFFEB84"/>
        <color rgb="FF63BE7B"/>
      </colorScale>
    </cfRule>
  </conditionalFormatting>
  <conditionalFormatting sqref="P25">
    <cfRule type="colorScale" priority="3035">
      <colorScale>
        <cfvo type="min"/>
        <cfvo type="percentile" val="50"/>
        <cfvo type="max"/>
        <color rgb="FFF8696B"/>
        <color rgb="FFFFEB84"/>
        <color rgb="FF63BE7B"/>
      </colorScale>
    </cfRule>
  </conditionalFormatting>
  <conditionalFormatting sqref="P26">
    <cfRule type="colorScale" priority="3034">
      <colorScale>
        <cfvo type="min"/>
        <cfvo type="percentile" val="50"/>
        <cfvo type="max"/>
        <color rgb="FFF8696B"/>
        <color rgb="FFFFEB84"/>
        <color rgb="FF63BE7B"/>
      </colorScale>
    </cfRule>
  </conditionalFormatting>
  <conditionalFormatting sqref="P27">
    <cfRule type="colorScale" priority="3032">
      <colorScale>
        <cfvo type="min"/>
        <cfvo type="percentile" val="50"/>
        <cfvo type="max"/>
        <color rgb="FFF8696B"/>
        <color rgb="FFFFEB84"/>
        <color rgb="FF63BE7B"/>
      </colorScale>
    </cfRule>
  </conditionalFormatting>
  <conditionalFormatting sqref="P27">
    <cfRule type="colorScale" priority="3031">
      <colorScale>
        <cfvo type="min"/>
        <cfvo type="percentile" val="50"/>
        <cfvo type="max"/>
        <color rgb="FFF8696B"/>
        <color rgb="FFFFEB84"/>
        <color rgb="FF63BE7B"/>
      </colorScale>
    </cfRule>
  </conditionalFormatting>
  <conditionalFormatting sqref="P26">
    <cfRule type="colorScale" priority="3030">
      <colorScale>
        <cfvo type="min"/>
        <cfvo type="percentile" val="50"/>
        <cfvo type="max"/>
        <color rgb="FFF8696B"/>
        <color rgb="FFFFEB84"/>
        <color rgb="FF63BE7B"/>
      </colorScale>
    </cfRule>
  </conditionalFormatting>
  <conditionalFormatting sqref="P25">
    <cfRule type="colorScale" priority="3028">
      <colorScale>
        <cfvo type="min"/>
        <cfvo type="percentile" val="50"/>
        <cfvo type="max"/>
        <color rgb="FFF8696B"/>
        <color rgb="FFFFEB84"/>
        <color rgb="FF63BE7B"/>
      </colorScale>
    </cfRule>
  </conditionalFormatting>
  <conditionalFormatting sqref="P26">
    <cfRule type="colorScale" priority="3027">
      <colorScale>
        <cfvo type="min"/>
        <cfvo type="percentile" val="50"/>
        <cfvo type="max"/>
        <color rgb="FFF8696B"/>
        <color rgb="FFFFEB84"/>
        <color rgb="FF63BE7B"/>
      </colorScale>
    </cfRule>
  </conditionalFormatting>
  <conditionalFormatting sqref="P27">
    <cfRule type="colorScale" priority="3025">
      <colorScale>
        <cfvo type="min"/>
        <cfvo type="percentile" val="50"/>
        <cfvo type="max"/>
        <color rgb="FFF8696B"/>
        <color rgb="FFFFEB84"/>
        <color rgb="FF63BE7B"/>
      </colorScale>
    </cfRule>
  </conditionalFormatting>
  <conditionalFormatting sqref="P25">
    <cfRule type="colorScale" priority="3022">
      <colorScale>
        <cfvo type="min"/>
        <cfvo type="percentile" val="50"/>
        <cfvo type="max"/>
        <color rgb="FFF8696B"/>
        <color rgb="FFFFEB84"/>
        <color rgb="FF63BE7B"/>
      </colorScale>
    </cfRule>
  </conditionalFormatting>
  <conditionalFormatting sqref="P26">
    <cfRule type="colorScale" priority="3021">
      <colorScale>
        <cfvo type="min"/>
        <cfvo type="percentile" val="50"/>
        <cfvo type="max"/>
        <color rgb="FFF8696B"/>
        <color rgb="FFFFEB84"/>
        <color rgb="FF63BE7B"/>
      </colorScale>
    </cfRule>
  </conditionalFormatting>
  <conditionalFormatting sqref="P27">
    <cfRule type="colorScale" priority="3019">
      <colorScale>
        <cfvo type="min"/>
        <cfvo type="percentile" val="50"/>
        <cfvo type="max"/>
        <color rgb="FFF8696B"/>
        <color rgb="FFFFEB84"/>
        <color rgb="FF63BE7B"/>
      </colorScale>
    </cfRule>
  </conditionalFormatting>
  <conditionalFormatting sqref="P27">
    <cfRule type="colorScale" priority="3018">
      <colorScale>
        <cfvo type="min"/>
        <cfvo type="percentile" val="50"/>
        <cfvo type="max"/>
        <color rgb="FFF8696B"/>
        <color rgb="FFFFEB84"/>
        <color rgb="FF63BE7B"/>
      </colorScale>
    </cfRule>
  </conditionalFormatting>
  <conditionalFormatting sqref="P32">
    <cfRule type="colorScale" priority="3017">
      <colorScale>
        <cfvo type="min"/>
        <cfvo type="percentile" val="50"/>
        <cfvo type="max"/>
        <color rgb="FFF8696B"/>
        <color rgb="FFFFEB84"/>
        <color rgb="FF63BE7B"/>
      </colorScale>
    </cfRule>
  </conditionalFormatting>
  <conditionalFormatting sqref="P33">
    <cfRule type="colorScale" priority="3015">
      <colorScale>
        <cfvo type="min"/>
        <cfvo type="percentile" val="50"/>
        <cfvo type="max"/>
        <color rgb="FFF8696B"/>
        <color rgb="FFFFEB84"/>
        <color rgb="FF63BE7B"/>
      </colorScale>
    </cfRule>
  </conditionalFormatting>
  <conditionalFormatting sqref="P34">
    <cfRule type="colorScale" priority="3014">
      <colorScale>
        <cfvo type="min"/>
        <cfvo type="percentile" val="50"/>
        <cfvo type="max"/>
        <color rgb="FFF8696B"/>
        <color rgb="FFFFEB84"/>
        <color rgb="FF63BE7B"/>
      </colorScale>
    </cfRule>
  </conditionalFormatting>
  <conditionalFormatting sqref="P35">
    <cfRule type="colorScale" priority="3012">
      <colorScale>
        <cfvo type="min"/>
        <cfvo type="percentile" val="50"/>
        <cfvo type="max"/>
        <color rgb="FFF8696B"/>
        <color rgb="FFFFEB84"/>
        <color rgb="FF63BE7B"/>
      </colorScale>
    </cfRule>
  </conditionalFormatting>
  <conditionalFormatting sqref="P35">
    <cfRule type="colorScale" priority="3011">
      <colorScale>
        <cfvo type="min"/>
        <cfvo type="percentile" val="50"/>
        <cfvo type="max"/>
        <color rgb="FFF8696B"/>
        <color rgb="FFFFEB84"/>
        <color rgb="FF63BE7B"/>
      </colorScale>
    </cfRule>
  </conditionalFormatting>
  <conditionalFormatting sqref="P33">
    <cfRule type="colorScale" priority="3010">
      <colorScale>
        <cfvo type="min"/>
        <cfvo type="percentile" val="50"/>
        <cfvo type="max"/>
        <color rgb="FFF8696B"/>
        <color rgb="FFFFEB84"/>
        <color rgb="FF63BE7B"/>
      </colorScale>
    </cfRule>
  </conditionalFormatting>
  <conditionalFormatting sqref="P35">
    <cfRule type="colorScale" priority="3009">
      <colorScale>
        <cfvo type="min"/>
        <cfvo type="percentile" val="50"/>
        <cfvo type="max"/>
        <color rgb="FFF8696B"/>
        <color rgb="FFFFEB84"/>
        <color rgb="FF63BE7B"/>
      </colorScale>
    </cfRule>
  </conditionalFormatting>
  <conditionalFormatting sqref="P33">
    <cfRule type="colorScale" priority="3007">
      <colorScale>
        <cfvo type="min"/>
        <cfvo type="percentile" val="50"/>
        <cfvo type="max"/>
        <color rgb="FFF8696B"/>
        <color rgb="FFFFEB84"/>
        <color rgb="FF63BE7B"/>
      </colorScale>
    </cfRule>
  </conditionalFormatting>
  <conditionalFormatting sqref="P33">
    <cfRule type="colorScale" priority="3006">
      <colorScale>
        <cfvo type="min"/>
        <cfvo type="percentile" val="50"/>
        <cfvo type="max"/>
        <color rgb="FFF8696B"/>
        <color rgb="FFFFEB84"/>
        <color rgb="FF63BE7B"/>
      </colorScale>
    </cfRule>
  </conditionalFormatting>
  <conditionalFormatting sqref="P34">
    <cfRule type="colorScale" priority="3005">
      <colorScale>
        <cfvo type="min"/>
        <cfvo type="percentile" val="50"/>
        <cfvo type="max"/>
        <color rgb="FFF8696B"/>
        <color rgb="FFFFEB84"/>
        <color rgb="FF63BE7B"/>
      </colorScale>
    </cfRule>
  </conditionalFormatting>
  <conditionalFormatting sqref="P35">
    <cfRule type="colorScale" priority="3003">
      <colorScale>
        <cfvo type="min"/>
        <cfvo type="percentile" val="50"/>
        <cfvo type="max"/>
        <color rgb="FFF8696B"/>
        <color rgb="FFFFEB84"/>
        <color rgb="FF63BE7B"/>
      </colorScale>
    </cfRule>
  </conditionalFormatting>
  <conditionalFormatting sqref="P35">
    <cfRule type="colorScale" priority="3002">
      <colorScale>
        <cfvo type="min"/>
        <cfvo type="percentile" val="50"/>
        <cfvo type="max"/>
        <color rgb="FFF8696B"/>
        <color rgb="FFFFEB84"/>
        <color rgb="FF63BE7B"/>
      </colorScale>
    </cfRule>
  </conditionalFormatting>
  <conditionalFormatting sqref="P34">
    <cfRule type="colorScale" priority="3001">
      <colorScale>
        <cfvo type="min"/>
        <cfvo type="percentile" val="50"/>
        <cfvo type="max"/>
        <color rgb="FFF8696B"/>
        <color rgb="FFFFEB84"/>
        <color rgb="FF63BE7B"/>
      </colorScale>
    </cfRule>
  </conditionalFormatting>
  <conditionalFormatting sqref="P33">
    <cfRule type="colorScale" priority="2999">
      <colorScale>
        <cfvo type="min"/>
        <cfvo type="percentile" val="50"/>
        <cfvo type="max"/>
        <color rgb="FFF8696B"/>
        <color rgb="FFFFEB84"/>
        <color rgb="FF63BE7B"/>
      </colorScale>
    </cfRule>
  </conditionalFormatting>
  <conditionalFormatting sqref="P34">
    <cfRule type="colorScale" priority="2998">
      <colorScale>
        <cfvo type="min"/>
        <cfvo type="percentile" val="50"/>
        <cfvo type="max"/>
        <color rgb="FFF8696B"/>
        <color rgb="FFFFEB84"/>
        <color rgb="FF63BE7B"/>
      </colorScale>
    </cfRule>
  </conditionalFormatting>
  <conditionalFormatting sqref="P35">
    <cfRule type="colorScale" priority="2996">
      <colorScale>
        <cfvo type="min"/>
        <cfvo type="percentile" val="50"/>
        <cfvo type="max"/>
        <color rgb="FFF8696B"/>
        <color rgb="FFFFEB84"/>
        <color rgb="FF63BE7B"/>
      </colorScale>
    </cfRule>
  </conditionalFormatting>
  <conditionalFormatting sqref="P33">
    <cfRule type="colorScale" priority="2993">
      <colorScale>
        <cfvo type="min"/>
        <cfvo type="percentile" val="50"/>
        <cfvo type="max"/>
        <color rgb="FFF8696B"/>
        <color rgb="FFFFEB84"/>
        <color rgb="FF63BE7B"/>
      </colorScale>
    </cfRule>
  </conditionalFormatting>
  <conditionalFormatting sqref="P34">
    <cfRule type="colorScale" priority="2992">
      <colorScale>
        <cfvo type="min"/>
        <cfvo type="percentile" val="50"/>
        <cfvo type="max"/>
        <color rgb="FFF8696B"/>
        <color rgb="FFFFEB84"/>
        <color rgb="FF63BE7B"/>
      </colorScale>
    </cfRule>
  </conditionalFormatting>
  <conditionalFormatting sqref="P35">
    <cfRule type="colorScale" priority="2990">
      <colorScale>
        <cfvo type="min"/>
        <cfvo type="percentile" val="50"/>
        <cfvo type="max"/>
        <color rgb="FFF8696B"/>
        <color rgb="FFFFEB84"/>
        <color rgb="FF63BE7B"/>
      </colorScale>
    </cfRule>
  </conditionalFormatting>
  <conditionalFormatting sqref="P35">
    <cfRule type="colorScale" priority="2989">
      <colorScale>
        <cfvo type="min"/>
        <cfvo type="percentile" val="50"/>
        <cfvo type="max"/>
        <color rgb="FFF8696B"/>
        <color rgb="FFFFEB84"/>
        <color rgb="FF63BE7B"/>
      </colorScale>
    </cfRule>
  </conditionalFormatting>
  <conditionalFormatting sqref="P38">
    <cfRule type="colorScale" priority="2988">
      <colorScale>
        <cfvo type="min"/>
        <cfvo type="percentile" val="50"/>
        <cfvo type="max"/>
        <color rgb="FFF8696B"/>
        <color rgb="FFFFEB84"/>
        <color rgb="FF63BE7B"/>
      </colorScale>
    </cfRule>
  </conditionalFormatting>
  <conditionalFormatting sqref="P36">
    <cfRule type="colorScale" priority="2987">
      <colorScale>
        <cfvo type="min"/>
        <cfvo type="percentile" val="50"/>
        <cfvo type="max"/>
        <color rgb="FFF8696B"/>
        <color rgb="FFFFEB84"/>
        <color rgb="FF63BE7B"/>
      </colorScale>
    </cfRule>
  </conditionalFormatting>
  <conditionalFormatting sqref="P37">
    <cfRule type="colorScale" priority="2986">
      <colorScale>
        <cfvo type="min"/>
        <cfvo type="percentile" val="50"/>
        <cfvo type="max"/>
        <color rgb="FFF8696B"/>
        <color rgb="FFFFEB84"/>
        <color rgb="FF63BE7B"/>
      </colorScale>
    </cfRule>
  </conditionalFormatting>
  <conditionalFormatting sqref="P38">
    <cfRule type="colorScale" priority="2985">
      <colorScale>
        <cfvo type="min"/>
        <cfvo type="percentile" val="50"/>
        <cfvo type="max"/>
        <color rgb="FFF8696B"/>
        <color rgb="FFFFEB84"/>
        <color rgb="FF63BE7B"/>
      </colorScale>
    </cfRule>
  </conditionalFormatting>
  <conditionalFormatting sqref="P38">
    <cfRule type="colorScale" priority="2984">
      <colorScale>
        <cfvo type="min"/>
        <cfvo type="percentile" val="50"/>
        <cfvo type="max"/>
        <color rgb="FFF8696B"/>
        <color rgb="FFFFEB84"/>
        <color rgb="FF63BE7B"/>
      </colorScale>
    </cfRule>
  </conditionalFormatting>
  <conditionalFormatting sqref="P38">
    <cfRule type="colorScale" priority="2983">
      <colorScale>
        <cfvo type="min"/>
        <cfvo type="percentile" val="50"/>
        <cfvo type="max"/>
        <color rgb="FFF8696B"/>
        <color rgb="FFFFEB84"/>
        <color rgb="FF63BE7B"/>
      </colorScale>
    </cfRule>
  </conditionalFormatting>
  <conditionalFormatting sqref="P39">
    <cfRule type="colorScale" priority="2981">
      <colorScale>
        <cfvo type="min"/>
        <cfvo type="percentile" val="50"/>
        <cfvo type="max"/>
        <color rgb="FFF8696B"/>
        <color rgb="FFFFEB84"/>
        <color rgb="FF63BE7B"/>
      </colorScale>
    </cfRule>
  </conditionalFormatting>
  <conditionalFormatting sqref="P37">
    <cfRule type="colorScale" priority="2980">
      <colorScale>
        <cfvo type="min"/>
        <cfvo type="percentile" val="50"/>
        <cfvo type="max"/>
        <color rgb="FFF8696B"/>
        <color rgb="FFFFEB84"/>
        <color rgb="FF63BE7B"/>
      </colorScale>
    </cfRule>
  </conditionalFormatting>
  <conditionalFormatting sqref="P36">
    <cfRule type="colorScale" priority="2979">
      <colorScale>
        <cfvo type="min"/>
        <cfvo type="percentile" val="50"/>
        <cfvo type="max"/>
        <color rgb="FFF8696B"/>
        <color rgb="FFFFEB84"/>
        <color rgb="FF63BE7B"/>
      </colorScale>
    </cfRule>
  </conditionalFormatting>
  <conditionalFormatting sqref="P37">
    <cfRule type="colorScale" priority="2978">
      <colorScale>
        <cfvo type="min"/>
        <cfvo type="percentile" val="50"/>
        <cfvo type="max"/>
        <color rgb="FFF8696B"/>
        <color rgb="FFFFEB84"/>
        <color rgb="FF63BE7B"/>
      </colorScale>
    </cfRule>
  </conditionalFormatting>
  <conditionalFormatting sqref="P38">
    <cfRule type="colorScale" priority="2976">
      <colorScale>
        <cfvo type="min"/>
        <cfvo type="percentile" val="50"/>
        <cfvo type="max"/>
        <color rgb="FFF8696B"/>
        <color rgb="FFFFEB84"/>
        <color rgb="FF63BE7B"/>
      </colorScale>
    </cfRule>
  </conditionalFormatting>
  <conditionalFormatting sqref="P39">
    <cfRule type="colorScale" priority="2973">
      <colorScale>
        <cfvo type="min"/>
        <cfvo type="percentile" val="50"/>
        <cfvo type="max"/>
        <color rgb="FFF8696B"/>
        <color rgb="FFFFEB84"/>
        <color rgb="FF63BE7B"/>
      </colorScale>
    </cfRule>
  </conditionalFormatting>
  <conditionalFormatting sqref="P38">
    <cfRule type="colorScale" priority="2972">
      <colorScale>
        <cfvo type="min"/>
        <cfvo type="percentile" val="50"/>
        <cfvo type="max"/>
        <color rgb="FFF8696B"/>
        <color rgb="FFFFEB84"/>
        <color rgb="FF63BE7B"/>
      </colorScale>
    </cfRule>
  </conditionalFormatting>
  <conditionalFormatting sqref="P39">
    <cfRule type="colorScale" priority="2970">
      <colorScale>
        <cfvo type="min"/>
        <cfvo type="percentile" val="50"/>
        <cfvo type="max"/>
        <color rgb="FFF8696B"/>
        <color rgb="FFFFEB84"/>
        <color rgb="FF63BE7B"/>
      </colorScale>
    </cfRule>
  </conditionalFormatting>
  <conditionalFormatting sqref="P36">
    <cfRule type="colorScale" priority="2969">
      <colorScale>
        <cfvo type="min"/>
        <cfvo type="percentile" val="50"/>
        <cfvo type="max"/>
        <color rgb="FFF8696B"/>
        <color rgb="FFFFEB84"/>
        <color rgb="FF63BE7B"/>
      </colorScale>
    </cfRule>
  </conditionalFormatting>
  <conditionalFormatting sqref="P37">
    <cfRule type="colorScale" priority="2967">
      <colorScale>
        <cfvo type="min"/>
        <cfvo type="percentile" val="50"/>
        <cfvo type="max"/>
        <color rgb="FFF8696B"/>
        <color rgb="FFFFEB84"/>
        <color rgb="FF63BE7B"/>
      </colorScale>
    </cfRule>
  </conditionalFormatting>
  <conditionalFormatting sqref="P38">
    <cfRule type="colorScale" priority="2966">
      <colorScale>
        <cfvo type="min"/>
        <cfvo type="percentile" val="50"/>
        <cfvo type="max"/>
        <color rgb="FFF8696B"/>
        <color rgb="FFFFEB84"/>
        <color rgb="FF63BE7B"/>
      </colorScale>
    </cfRule>
  </conditionalFormatting>
  <conditionalFormatting sqref="P39">
    <cfRule type="colorScale" priority="2964">
      <colorScale>
        <cfvo type="min"/>
        <cfvo type="percentile" val="50"/>
        <cfvo type="max"/>
        <color rgb="FFF8696B"/>
        <color rgb="FFFFEB84"/>
        <color rgb="FF63BE7B"/>
      </colorScale>
    </cfRule>
  </conditionalFormatting>
  <conditionalFormatting sqref="P39">
    <cfRule type="colorScale" priority="2963">
      <colorScale>
        <cfvo type="min"/>
        <cfvo type="percentile" val="50"/>
        <cfvo type="max"/>
        <color rgb="FFF8696B"/>
        <color rgb="FFFFEB84"/>
        <color rgb="FF63BE7B"/>
      </colorScale>
    </cfRule>
  </conditionalFormatting>
  <conditionalFormatting sqref="P37">
    <cfRule type="colorScale" priority="2962">
      <colorScale>
        <cfvo type="min"/>
        <cfvo type="percentile" val="50"/>
        <cfvo type="max"/>
        <color rgb="FFF8696B"/>
        <color rgb="FFFFEB84"/>
        <color rgb="FF63BE7B"/>
      </colorScale>
    </cfRule>
  </conditionalFormatting>
  <conditionalFormatting sqref="P39">
    <cfRule type="colorScale" priority="2961">
      <colorScale>
        <cfvo type="min"/>
        <cfvo type="percentile" val="50"/>
        <cfvo type="max"/>
        <color rgb="FFF8696B"/>
        <color rgb="FFFFEB84"/>
        <color rgb="FF63BE7B"/>
      </colorScale>
    </cfRule>
  </conditionalFormatting>
  <conditionalFormatting sqref="P37">
    <cfRule type="colorScale" priority="2959">
      <colorScale>
        <cfvo type="min"/>
        <cfvo type="percentile" val="50"/>
        <cfvo type="max"/>
        <color rgb="FFF8696B"/>
        <color rgb="FFFFEB84"/>
        <color rgb="FF63BE7B"/>
      </colorScale>
    </cfRule>
  </conditionalFormatting>
  <conditionalFormatting sqref="P37">
    <cfRule type="colorScale" priority="2958">
      <colorScale>
        <cfvo type="min"/>
        <cfvo type="percentile" val="50"/>
        <cfvo type="max"/>
        <color rgb="FFF8696B"/>
        <color rgb="FFFFEB84"/>
        <color rgb="FF63BE7B"/>
      </colorScale>
    </cfRule>
  </conditionalFormatting>
  <conditionalFormatting sqref="P38">
    <cfRule type="colorScale" priority="2957">
      <colorScale>
        <cfvo type="min"/>
        <cfvo type="percentile" val="50"/>
        <cfvo type="max"/>
        <color rgb="FFF8696B"/>
        <color rgb="FFFFEB84"/>
        <color rgb="FF63BE7B"/>
      </colorScale>
    </cfRule>
  </conditionalFormatting>
  <conditionalFormatting sqref="P39">
    <cfRule type="colorScale" priority="2955">
      <colorScale>
        <cfvo type="min"/>
        <cfvo type="percentile" val="50"/>
        <cfvo type="max"/>
        <color rgb="FFF8696B"/>
        <color rgb="FFFFEB84"/>
        <color rgb="FF63BE7B"/>
      </colorScale>
    </cfRule>
  </conditionalFormatting>
  <conditionalFormatting sqref="P39">
    <cfRule type="colorScale" priority="2954">
      <colorScale>
        <cfvo type="min"/>
        <cfvo type="percentile" val="50"/>
        <cfvo type="max"/>
        <color rgb="FFF8696B"/>
        <color rgb="FFFFEB84"/>
        <color rgb="FF63BE7B"/>
      </colorScale>
    </cfRule>
  </conditionalFormatting>
  <conditionalFormatting sqref="P38">
    <cfRule type="colorScale" priority="2953">
      <colorScale>
        <cfvo type="min"/>
        <cfvo type="percentile" val="50"/>
        <cfvo type="max"/>
        <color rgb="FFF8696B"/>
        <color rgb="FFFFEB84"/>
        <color rgb="FF63BE7B"/>
      </colorScale>
    </cfRule>
  </conditionalFormatting>
  <conditionalFormatting sqref="P37">
    <cfRule type="colorScale" priority="2951">
      <colorScale>
        <cfvo type="min"/>
        <cfvo type="percentile" val="50"/>
        <cfvo type="max"/>
        <color rgb="FFF8696B"/>
        <color rgb="FFFFEB84"/>
        <color rgb="FF63BE7B"/>
      </colorScale>
    </cfRule>
  </conditionalFormatting>
  <conditionalFormatting sqref="P38">
    <cfRule type="colorScale" priority="2950">
      <colorScale>
        <cfvo type="min"/>
        <cfvo type="percentile" val="50"/>
        <cfvo type="max"/>
        <color rgb="FFF8696B"/>
        <color rgb="FFFFEB84"/>
        <color rgb="FF63BE7B"/>
      </colorScale>
    </cfRule>
  </conditionalFormatting>
  <conditionalFormatting sqref="P39">
    <cfRule type="colorScale" priority="2948">
      <colorScale>
        <cfvo type="min"/>
        <cfvo type="percentile" val="50"/>
        <cfvo type="max"/>
        <color rgb="FFF8696B"/>
        <color rgb="FFFFEB84"/>
        <color rgb="FF63BE7B"/>
      </colorScale>
    </cfRule>
  </conditionalFormatting>
  <conditionalFormatting sqref="P37">
    <cfRule type="colorScale" priority="2945">
      <colorScale>
        <cfvo type="min"/>
        <cfvo type="percentile" val="50"/>
        <cfvo type="max"/>
        <color rgb="FFF8696B"/>
        <color rgb="FFFFEB84"/>
        <color rgb="FF63BE7B"/>
      </colorScale>
    </cfRule>
  </conditionalFormatting>
  <conditionalFormatting sqref="P38">
    <cfRule type="colorScale" priority="2944">
      <colorScale>
        <cfvo type="min"/>
        <cfvo type="percentile" val="50"/>
        <cfvo type="max"/>
        <color rgb="FFF8696B"/>
        <color rgb="FFFFEB84"/>
        <color rgb="FF63BE7B"/>
      </colorScale>
    </cfRule>
  </conditionalFormatting>
  <conditionalFormatting sqref="P39">
    <cfRule type="colorScale" priority="2942">
      <colorScale>
        <cfvo type="min"/>
        <cfvo type="percentile" val="50"/>
        <cfvo type="max"/>
        <color rgb="FFF8696B"/>
        <color rgb="FFFFEB84"/>
        <color rgb="FF63BE7B"/>
      </colorScale>
    </cfRule>
  </conditionalFormatting>
  <conditionalFormatting sqref="P39">
    <cfRule type="colorScale" priority="2941">
      <colorScale>
        <cfvo type="min"/>
        <cfvo type="percentile" val="50"/>
        <cfvo type="max"/>
        <color rgb="FFF8696B"/>
        <color rgb="FFFFEB84"/>
        <color rgb="FF63BE7B"/>
      </colorScale>
    </cfRule>
  </conditionalFormatting>
  <conditionalFormatting sqref="P41">
    <cfRule type="colorScale" priority="2940">
      <colorScale>
        <cfvo type="min"/>
        <cfvo type="percentile" val="50"/>
        <cfvo type="max"/>
        <color rgb="FFF8696B"/>
        <color rgb="FFFFEB84"/>
        <color rgb="FF63BE7B"/>
      </colorScale>
    </cfRule>
  </conditionalFormatting>
  <conditionalFormatting sqref="P43">
    <cfRule type="colorScale" priority="2939">
      <colorScale>
        <cfvo type="min"/>
        <cfvo type="percentile" val="50"/>
        <cfvo type="max"/>
        <color rgb="FFF8696B"/>
        <color rgb="FFFFEB84"/>
        <color rgb="FF63BE7B"/>
      </colorScale>
    </cfRule>
  </conditionalFormatting>
  <conditionalFormatting sqref="P46">
    <cfRule type="colorScale" priority="2938">
      <colorScale>
        <cfvo type="min"/>
        <cfvo type="percentile" val="50"/>
        <cfvo type="max"/>
        <color rgb="FFF8696B"/>
        <color rgb="FFFFEB84"/>
        <color rgb="FF63BE7B"/>
      </colorScale>
    </cfRule>
  </conditionalFormatting>
  <conditionalFormatting sqref="P48">
    <cfRule type="colorScale" priority="2937">
      <colorScale>
        <cfvo type="min"/>
        <cfvo type="percentile" val="50"/>
        <cfvo type="max"/>
        <color rgb="FFF8696B"/>
        <color rgb="FFFFEB84"/>
        <color rgb="FF63BE7B"/>
      </colorScale>
    </cfRule>
  </conditionalFormatting>
  <conditionalFormatting sqref="P41">
    <cfRule type="colorScale" priority="2934">
      <colorScale>
        <cfvo type="min"/>
        <cfvo type="percentile" val="50"/>
        <cfvo type="max"/>
        <color rgb="FFF8696B"/>
        <color rgb="FFFFEB84"/>
        <color rgb="FF63BE7B"/>
      </colorScale>
    </cfRule>
  </conditionalFormatting>
  <conditionalFormatting sqref="P41">
    <cfRule type="colorScale" priority="2933">
      <colorScale>
        <cfvo type="min"/>
        <cfvo type="percentile" val="50"/>
        <cfvo type="max"/>
        <color rgb="FFF8696B"/>
        <color rgb="FFFFEB84"/>
        <color rgb="FF63BE7B"/>
      </colorScale>
    </cfRule>
  </conditionalFormatting>
  <conditionalFormatting sqref="P42">
    <cfRule type="colorScale" priority="2932">
      <colorScale>
        <cfvo type="min"/>
        <cfvo type="percentile" val="50"/>
        <cfvo type="max"/>
        <color rgb="FFF8696B"/>
        <color rgb="FFFFEB84"/>
        <color rgb="FF63BE7B"/>
      </colorScale>
    </cfRule>
  </conditionalFormatting>
  <conditionalFormatting sqref="P43">
    <cfRule type="colorScale" priority="2930">
      <colorScale>
        <cfvo type="min"/>
        <cfvo type="percentile" val="50"/>
        <cfvo type="max"/>
        <color rgb="FFF8696B"/>
        <color rgb="FFFFEB84"/>
        <color rgb="FF63BE7B"/>
      </colorScale>
    </cfRule>
  </conditionalFormatting>
  <conditionalFormatting sqref="P43">
    <cfRule type="colorScale" priority="2929">
      <colorScale>
        <cfvo type="min"/>
        <cfvo type="percentile" val="50"/>
        <cfvo type="max"/>
        <color rgb="FFF8696B"/>
        <color rgb="FFFFEB84"/>
        <color rgb="FF63BE7B"/>
      </colorScale>
    </cfRule>
  </conditionalFormatting>
  <conditionalFormatting sqref="P44">
    <cfRule type="colorScale" priority="2928">
      <colorScale>
        <cfvo type="min"/>
        <cfvo type="percentile" val="50"/>
        <cfvo type="max"/>
        <color rgb="FFF8696B"/>
        <color rgb="FFFFEB84"/>
        <color rgb="FF63BE7B"/>
      </colorScale>
    </cfRule>
  </conditionalFormatting>
  <conditionalFormatting sqref="P45">
    <cfRule type="colorScale" priority="2927">
      <colorScale>
        <cfvo type="min"/>
        <cfvo type="percentile" val="50"/>
        <cfvo type="max"/>
        <color rgb="FFF8696B"/>
        <color rgb="FFFFEB84"/>
        <color rgb="FF63BE7B"/>
      </colorScale>
    </cfRule>
  </conditionalFormatting>
  <conditionalFormatting sqref="P46">
    <cfRule type="colorScale" priority="2926">
      <colorScale>
        <cfvo type="min"/>
        <cfvo type="percentile" val="50"/>
        <cfvo type="max"/>
        <color rgb="FFF8696B"/>
        <color rgb="FFFFEB84"/>
        <color rgb="FF63BE7B"/>
      </colorScale>
    </cfRule>
  </conditionalFormatting>
  <conditionalFormatting sqref="P46">
    <cfRule type="colorScale" priority="2925">
      <colorScale>
        <cfvo type="min"/>
        <cfvo type="percentile" val="50"/>
        <cfvo type="max"/>
        <color rgb="FFF8696B"/>
        <color rgb="FFFFEB84"/>
        <color rgb="FF63BE7B"/>
      </colorScale>
    </cfRule>
  </conditionalFormatting>
  <conditionalFormatting sqref="P46">
    <cfRule type="colorScale" priority="2924">
      <colorScale>
        <cfvo type="min"/>
        <cfvo type="percentile" val="50"/>
        <cfvo type="max"/>
        <color rgb="FFF8696B"/>
        <color rgb="FFFFEB84"/>
        <color rgb="FF63BE7B"/>
      </colorScale>
    </cfRule>
  </conditionalFormatting>
  <conditionalFormatting sqref="P47">
    <cfRule type="colorScale" priority="2922">
      <colorScale>
        <cfvo type="min"/>
        <cfvo type="percentile" val="50"/>
        <cfvo type="max"/>
        <color rgb="FFF8696B"/>
        <color rgb="FFFFEB84"/>
        <color rgb="FF63BE7B"/>
      </colorScale>
    </cfRule>
  </conditionalFormatting>
  <conditionalFormatting sqref="P48">
    <cfRule type="colorScale" priority="2921">
      <colorScale>
        <cfvo type="min"/>
        <cfvo type="percentile" val="50"/>
        <cfvo type="max"/>
        <color rgb="FFF8696B"/>
        <color rgb="FFFFEB84"/>
        <color rgb="FF63BE7B"/>
      </colorScale>
    </cfRule>
  </conditionalFormatting>
  <conditionalFormatting sqref="P48">
    <cfRule type="colorScale" priority="2920">
      <colorScale>
        <cfvo type="min"/>
        <cfvo type="percentile" val="50"/>
        <cfvo type="max"/>
        <color rgb="FFF8696B"/>
        <color rgb="FFFFEB84"/>
        <color rgb="FF63BE7B"/>
      </colorScale>
    </cfRule>
  </conditionalFormatting>
  <conditionalFormatting sqref="P48">
    <cfRule type="colorScale" priority="2919">
      <colorScale>
        <cfvo type="min"/>
        <cfvo type="percentile" val="50"/>
        <cfvo type="max"/>
        <color rgb="FFF8696B"/>
        <color rgb="FFFFEB84"/>
        <color rgb="FF63BE7B"/>
      </colorScale>
    </cfRule>
  </conditionalFormatting>
  <conditionalFormatting sqref="P49">
    <cfRule type="colorScale" priority="2918">
      <colorScale>
        <cfvo type="min"/>
        <cfvo type="percentile" val="50"/>
        <cfvo type="max"/>
        <color rgb="FFF8696B"/>
        <color rgb="FFFFEB84"/>
        <color rgb="FF63BE7B"/>
      </colorScale>
    </cfRule>
  </conditionalFormatting>
  <conditionalFormatting sqref="P50">
    <cfRule type="colorScale" priority="2917">
      <colorScale>
        <cfvo type="min"/>
        <cfvo type="percentile" val="50"/>
        <cfvo type="max"/>
        <color rgb="FFF8696B"/>
        <color rgb="FFFFEB84"/>
        <color rgb="FF63BE7B"/>
      </colorScale>
    </cfRule>
  </conditionalFormatting>
  <conditionalFormatting sqref="P51">
    <cfRule type="colorScale" priority="2913">
      <colorScale>
        <cfvo type="min"/>
        <cfvo type="percentile" val="50"/>
        <cfvo type="max"/>
        <color rgb="FFF8696B"/>
        <color rgb="FFFFEB84"/>
        <color rgb="FF63BE7B"/>
      </colorScale>
    </cfRule>
  </conditionalFormatting>
  <conditionalFormatting sqref="P42">
    <cfRule type="colorScale" priority="2912">
      <colorScale>
        <cfvo type="min"/>
        <cfvo type="percentile" val="50"/>
        <cfvo type="max"/>
        <color rgb="FFF8696B"/>
        <color rgb="FFFFEB84"/>
        <color rgb="FF63BE7B"/>
      </colorScale>
    </cfRule>
  </conditionalFormatting>
  <conditionalFormatting sqref="P41">
    <cfRule type="colorScale" priority="2910">
      <colorScale>
        <cfvo type="min"/>
        <cfvo type="percentile" val="50"/>
        <cfvo type="max"/>
        <color rgb="FFF8696B"/>
        <color rgb="FFFFEB84"/>
        <color rgb="FF63BE7B"/>
      </colorScale>
    </cfRule>
  </conditionalFormatting>
  <conditionalFormatting sqref="P42">
    <cfRule type="colorScale" priority="2909">
      <colorScale>
        <cfvo type="min"/>
        <cfvo type="percentile" val="50"/>
        <cfvo type="max"/>
        <color rgb="FFF8696B"/>
        <color rgb="FFFFEB84"/>
        <color rgb="FF63BE7B"/>
      </colorScale>
    </cfRule>
  </conditionalFormatting>
  <conditionalFormatting sqref="P45">
    <cfRule type="colorScale" priority="2907">
      <colorScale>
        <cfvo type="min"/>
        <cfvo type="percentile" val="50"/>
        <cfvo type="max"/>
        <color rgb="FFF8696B"/>
        <color rgb="FFFFEB84"/>
        <color rgb="FF63BE7B"/>
      </colorScale>
    </cfRule>
  </conditionalFormatting>
  <conditionalFormatting sqref="P43">
    <cfRule type="colorScale" priority="2906">
      <colorScale>
        <cfvo type="min"/>
        <cfvo type="percentile" val="50"/>
        <cfvo type="max"/>
        <color rgb="FFF8696B"/>
        <color rgb="FFFFEB84"/>
        <color rgb="FF63BE7B"/>
      </colorScale>
    </cfRule>
  </conditionalFormatting>
  <conditionalFormatting sqref="P44">
    <cfRule type="colorScale" priority="2905">
      <colorScale>
        <cfvo type="min"/>
        <cfvo type="percentile" val="50"/>
        <cfvo type="max"/>
        <color rgb="FFF8696B"/>
        <color rgb="FFFFEB84"/>
        <color rgb="FF63BE7B"/>
      </colorScale>
    </cfRule>
  </conditionalFormatting>
  <conditionalFormatting sqref="P45">
    <cfRule type="colorScale" priority="2904">
      <colorScale>
        <cfvo type="min"/>
        <cfvo type="percentile" val="50"/>
        <cfvo type="max"/>
        <color rgb="FFF8696B"/>
        <color rgb="FFFFEB84"/>
        <color rgb="FF63BE7B"/>
      </colorScale>
    </cfRule>
  </conditionalFormatting>
  <conditionalFormatting sqref="P46">
    <cfRule type="colorScale" priority="2902">
      <colorScale>
        <cfvo type="min"/>
        <cfvo type="percentile" val="50"/>
        <cfvo type="max"/>
        <color rgb="FFF8696B"/>
        <color rgb="FFFFEB84"/>
        <color rgb="FF63BE7B"/>
      </colorScale>
    </cfRule>
  </conditionalFormatting>
  <conditionalFormatting sqref="P47">
    <cfRule type="colorScale" priority="2899">
      <colorScale>
        <cfvo type="min"/>
        <cfvo type="percentile" val="50"/>
        <cfvo type="max"/>
        <color rgb="FFF8696B"/>
        <color rgb="FFFFEB84"/>
        <color rgb="FF63BE7B"/>
      </colorScale>
    </cfRule>
  </conditionalFormatting>
  <conditionalFormatting sqref="P48">
    <cfRule type="colorScale" priority="2898">
      <colorScale>
        <cfvo type="min"/>
        <cfvo type="percentile" val="50"/>
        <cfvo type="max"/>
        <color rgb="FFF8696B"/>
        <color rgb="FFFFEB84"/>
        <color rgb="FF63BE7B"/>
      </colorScale>
    </cfRule>
  </conditionalFormatting>
  <conditionalFormatting sqref="P46">
    <cfRule type="colorScale" priority="2897">
      <colorScale>
        <cfvo type="min"/>
        <cfvo type="percentile" val="50"/>
        <cfvo type="max"/>
        <color rgb="FFF8696B"/>
        <color rgb="FFFFEB84"/>
        <color rgb="FF63BE7B"/>
      </colorScale>
    </cfRule>
  </conditionalFormatting>
  <conditionalFormatting sqref="P48">
    <cfRule type="colorScale" priority="2896">
      <colorScale>
        <cfvo type="min"/>
        <cfvo type="percentile" val="50"/>
        <cfvo type="max"/>
        <color rgb="FFF8696B"/>
        <color rgb="FFFFEB84"/>
        <color rgb="FF63BE7B"/>
      </colorScale>
    </cfRule>
  </conditionalFormatting>
  <conditionalFormatting sqref="P47">
    <cfRule type="colorScale" priority="2894">
      <colorScale>
        <cfvo type="min"/>
        <cfvo type="percentile" val="50"/>
        <cfvo type="max"/>
        <color rgb="FFF8696B"/>
        <color rgb="FFFFEB84"/>
        <color rgb="FF63BE7B"/>
      </colorScale>
    </cfRule>
  </conditionalFormatting>
  <conditionalFormatting sqref="P48">
    <cfRule type="colorScale" priority="2893">
      <colorScale>
        <cfvo type="min"/>
        <cfvo type="percentile" val="50"/>
        <cfvo type="max"/>
        <color rgb="FFF8696B"/>
        <color rgb="FFFFEB84"/>
        <color rgb="FF63BE7B"/>
      </colorScale>
    </cfRule>
  </conditionalFormatting>
  <conditionalFormatting sqref="P50">
    <cfRule type="colorScale" priority="2892">
      <colorScale>
        <cfvo type="min"/>
        <cfvo type="percentile" val="50"/>
        <cfvo type="max"/>
        <color rgb="FFF8696B"/>
        <color rgb="FFFFEB84"/>
        <color rgb="FF63BE7B"/>
      </colorScale>
    </cfRule>
  </conditionalFormatting>
  <conditionalFormatting sqref="P49">
    <cfRule type="colorScale" priority="2891">
      <colorScale>
        <cfvo type="min"/>
        <cfvo type="percentile" val="50"/>
        <cfvo type="max"/>
        <color rgb="FFF8696B"/>
        <color rgb="FFFFEB84"/>
        <color rgb="FF63BE7B"/>
      </colorScale>
    </cfRule>
  </conditionalFormatting>
  <conditionalFormatting sqref="P50">
    <cfRule type="colorScale" priority="2890">
      <colorScale>
        <cfvo type="min"/>
        <cfvo type="percentile" val="50"/>
        <cfvo type="max"/>
        <color rgb="FFF8696B"/>
        <color rgb="FFFFEB84"/>
        <color rgb="FF63BE7B"/>
      </colorScale>
    </cfRule>
  </conditionalFormatting>
  <conditionalFormatting sqref="P50">
    <cfRule type="colorScale" priority="2889">
      <colorScale>
        <cfvo type="min"/>
        <cfvo type="percentile" val="50"/>
        <cfvo type="max"/>
        <color rgb="FFF8696B"/>
        <color rgb="FFFFEB84"/>
        <color rgb="FF63BE7B"/>
      </colorScale>
    </cfRule>
  </conditionalFormatting>
  <conditionalFormatting sqref="P51">
    <cfRule type="colorScale" priority="2887">
      <colorScale>
        <cfvo type="min"/>
        <cfvo type="percentile" val="50"/>
        <cfvo type="max"/>
        <color rgb="FFF8696B"/>
        <color rgb="FFFFEB84"/>
        <color rgb="FF63BE7B"/>
      </colorScale>
    </cfRule>
  </conditionalFormatting>
  <conditionalFormatting sqref="P49">
    <cfRule type="colorScale" priority="2886">
      <colorScale>
        <cfvo type="min"/>
        <cfvo type="percentile" val="50"/>
        <cfvo type="max"/>
        <color rgb="FFF8696B"/>
        <color rgb="FFFFEB84"/>
        <color rgb="FF63BE7B"/>
      </colorScale>
    </cfRule>
  </conditionalFormatting>
  <conditionalFormatting sqref="P51">
    <cfRule type="colorScale" priority="2885">
      <colorScale>
        <cfvo type="min"/>
        <cfvo type="percentile" val="50"/>
        <cfvo type="max"/>
        <color rgb="FFF8696B"/>
        <color rgb="FFFFEB84"/>
        <color rgb="FF63BE7B"/>
      </colorScale>
    </cfRule>
  </conditionalFormatting>
  <conditionalFormatting sqref="P50">
    <cfRule type="colorScale" priority="2884">
      <colorScale>
        <cfvo type="min"/>
        <cfvo type="percentile" val="50"/>
        <cfvo type="max"/>
        <color rgb="FFF8696B"/>
        <color rgb="FFFFEB84"/>
        <color rgb="FF63BE7B"/>
      </colorScale>
    </cfRule>
  </conditionalFormatting>
  <conditionalFormatting sqref="P51">
    <cfRule type="colorScale" priority="2882">
      <colorScale>
        <cfvo type="min"/>
        <cfvo type="percentile" val="50"/>
        <cfvo type="max"/>
        <color rgb="FFF8696B"/>
        <color rgb="FFFFEB84"/>
        <color rgb="FF63BE7B"/>
      </colorScale>
    </cfRule>
  </conditionalFormatting>
  <conditionalFormatting sqref="P41">
    <cfRule type="colorScale" priority="2879">
      <colorScale>
        <cfvo type="min"/>
        <cfvo type="percentile" val="50"/>
        <cfvo type="max"/>
        <color rgb="FFF8696B"/>
        <color rgb="FFFFEB84"/>
        <color rgb="FF63BE7B"/>
      </colorScale>
    </cfRule>
  </conditionalFormatting>
  <conditionalFormatting sqref="P42">
    <cfRule type="colorScale" priority="2878">
      <colorScale>
        <cfvo type="min"/>
        <cfvo type="percentile" val="50"/>
        <cfvo type="max"/>
        <color rgb="FFF8696B"/>
        <color rgb="FFFFEB84"/>
        <color rgb="FF63BE7B"/>
      </colorScale>
    </cfRule>
  </conditionalFormatting>
  <conditionalFormatting sqref="P43">
    <cfRule type="colorScale" priority="2876">
      <colorScale>
        <cfvo type="min"/>
        <cfvo type="percentile" val="50"/>
        <cfvo type="max"/>
        <color rgb="FFF8696B"/>
        <color rgb="FFFFEB84"/>
        <color rgb="FF63BE7B"/>
      </colorScale>
    </cfRule>
  </conditionalFormatting>
  <conditionalFormatting sqref="P43">
    <cfRule type="colorScale" priority="2875">
      <colorScale>
        <cfvo type="min"/>
        <cfvo type="percentile" val="50"/>
        <cfvo type="max"/>
        <color rgb="FFF8696B"/>
        <color rgb="FFFFEB84"/>
        <color rgb="FF63BE7B"/>
      </colorScale>
    </cfRule>
  </conditionalFormatting>
  <conditionalFormatting sqref="P44">
    <cfRule type="colorScale" priority="2874">
      <colorScale>
        <cfvo type="min"/>
        <cfvo type="percentile" val="50"/>
        <cfvo type="max"/>
        <color rgb="FFF8696B"/>
        <color rgb="FFFFEB84"/>
        <color rgb="FF63BE7B"/>
      </colorScale>
    </cfRule>
  </conditionalFormatting>
  <conditionalFormatting sqref="P45">
    <cfRule type="colorScale" priority="2872">
      <colorScale>
        <cfvo type="min"/>
        <cfvo type="percentile" val="50"/>
        <cfvo type="max"/>
        <color rgb="FFF8696B"/>
        <color rgb="FFFFEB84"/>
        <color rgb="FF63BE7B"/>
      </colorScale>
    </cfRule>
  </conditionalFormatting>
  <conditionalFormatting sqref="P46">
    <cfRule type="colorScale" priority="2871">
      <colorScale>
        <cfvo type="min"/>
        <cfvo type="percentile" val="50"/>
        <cfvo type="max"/>
        <color rgb="FFF8696B"/>
        <color rgb="FFFFEB84"/>
        <color rgb="FF63BE7B"/>
      </colorScale>
    </cfRule>
  </conditionalFormatting>
  <conditionalFormatting sqref="P47">
    <cfRule type="colorScale" priority="2869">
      <colorScale>
        <cfvo type="min"/>
        <cfvo type="percentile" val="50"/>
        <cfvo type="max"/>
        <color rgb="FFF8696B"/>
        <color rgb="FFFFEB84"/>
        <color rgb="FF63BE7B"/>
      </colorScale>
    </cfRule>
  </conditionalFormatting>
  <conditionalFormatting sqref="P47">
    <cfRule type="colorScale" priority="2868">
      <colorScale>
        <cfvo type="min"/>
        <cfvo type="percentile" val="50"/>
        <cfvo type="max"/>
        <color rgb="FFF8696B"/>
        <color rgb="FFFFEB84"/>
        <color rgb="FF63BE7B"/>
      </colorScale>
    </cfRule>
  </conditionalFormatting>
  <conditionalFormatting sqref="P45">
    <cfRule type="colorScale" priority="2867">
      <colorScale>
        <cfvo type="min"/>
        <cfvo type="percentile" val="50"/>
        <cfvo type="max"/>
        <color rgb="FFF8696B"/>
        <color rgb="FFFFEB84"/>
        <color rgb="FF63BE7B"/>
      </colorScale>
    </cfRule>
  </conditionalFormatting>
  <conditionalFormatting sqref="P47">
    <cfRule type="colorScale" priority="2866">
      <colorScale>
        <cfvo type="min"/>
        <cfvo type="percentile" val="50"/>
        <cfvo type="max"/>
        <color rgb="FFF8696B"/>
        <color rgb="FFFFEB84"/>
        <color rgb="FF63BE7B"/>
      </colorScale>
    </cfRule>
  </conditionalFormatting>
  <conditionalFormatting sqref="P45">
    <cfRule type="colorScale" priority="2864">
      <colorScale>
        <cfvo type="min"/>
        <cfvo type="percentile" val="50"/>
        <cfvo type="max"/>
        <color rgb="FFF8696B"/>
        <color rgb="FFFFEB84"/>
        <color rgb="FF63BE7B"/>
      </colorScale>
    </cfRule>
  </conditionalFormatting>
  <conditionalFormatting sqref="P45">
    <cfRule type="colorScale" priority="2863">
      <colorScale>
        <cfvo type="min"/>
        <cfvo type="percentile" val="50"/>
        <cfvo type="max"/>
        <color rgb="FFF8696B"/>
        <color rgb="FFFFEB84"/>
        <color rgb="FF63BE7B"/>
      </colorScale>
    </cfRule>
  </conditionalFormatting>
  <conditionalFormatting sqref="P46">
    <cfRule type="colorScale" priority="2862">
      <colorScale>
        <cfvo type="min"/>
        <cfvo type="percentile" val="50"/>
        <cfvo type="max"/>
        <color rgb="FFF8696B"/>
        <color rgb="FFFFEB84"/>
        <color rgb="FF63BE7B"/>
      </colorScale>
    </cfRule>
  </conditionalFormatting>
  <conditionalFormatting sqref="P47">
    <cfRule type="colorScale" priority="2860">
      <colorScale>
        <cfvo type="min"/>
        <cfvo type="percentile" val="50"/>
        <cfvo type="max"/>
        <color rgb="FFF8696B"/>
        <color rgb="FFFFEB84"/>
        <color rgb="FF63BE7B"/>
      </colorScale>
    </cfRule>
  </conditionalFormatting>
  <conditionalFormatting sqref="P47">
    <cfRule type="colorScale" priority="2859">
      <colorScale>
        <cfvo type="min"/>
        <cfvo type="percentile" val="50"/>
        <cfvo type="max"/>
        <color rgb="FFF8696B"/>
        <color rgb="FFFFEB84"/>
        <color rgb="FF63BE7B"/>
      </colorScale>
    </cfRule>
  </conditionalFormatting>
  <conditionalFormatting sqref="P46">
    <cfRule type="colorScale" priority="2858">
      <colorScale>
        <cfvo type="min"/>
        <cfvo type="percentile" val="50"/>
        <cfvo type="max"/>
        <color rgb="FFF8696B"/>
        <color rgb="FFFFEB84"/>
        <color rgb="FF63BE7B"/>
      </colorScale>
    </cfRule>
  </conditionalFormatting>
  <conditionalFormatting sqref="P45">
    <cfRule type="colorScale" priority="2856">
      <colorScale>
        <cfvo type="min"/>
        <cfvo type="percentile" val="50"/>
        <cfvo type="max"/>
        <color rgb="FFF8696B"/>
        <color rgb="FFFFEB84"/>
        <color rgb="FF63BE7B"/>
      </colorScale>
    </cfRule>
  </conditionalFormatting>
  <conditionalFormatting sqref="P46">
    <cfRule type="colorScale" priority="2855">
      <colorScale>
        <cfvo type="min"/>
        <cfvo type="percentile" val="50"/>
        <cfvo type="max"/>
        <color rgb="FFF8696B"/>
        <color rgb="FFFFEB84"/>
        <color rgb="FF63BE7B"/>
      </colorScale>
    </cfRule>
  </conditionalFormatting>
  <conditionalFormatting sqref="P47">
    <cfRule type="colorScale" priority="2853">
      <colorScale>
        <cfvo type="min"/>
        <cfvo type="percentile" val="50"/>
        <cfvo type="max"/>
        <color rgb="FFF8696B"/>
        <color rgb="FFFFEB84"/>
        <color rgb="FF63BE7B"/>
      </colorScale>
    </cfRule>
  </conditionalFormatting>
  <conditionalFormatting sqref="P45">
    <cfRule type="colorScale" priority="2850">
      <colorScale>
        <cfvo type="min"/>
        <cfvo type="percentile" val="50"/>
        <cfvo type="max"/>
        <color rgb="FFF8696B"/>
        <color rgb="FFFFEB84"/>
        <color rgb="FF63BE7B"/>
      </colorScale>
    </cfRule>
  </conditionalFormatting>
  <conditionalFormatting sqref="P46">
    <cfRule type="colorScale" priority="2849">
      <colorScale>
        <cfvo type="min"/>
        <cfvo type="percentile" val="50"/>
        <cfvo type="max"/>
        <color rgb="FFF8696B"/>
        <color rgb="FFFFEB84"/>
        <color rgb="FF63BE7B"/>
      </colorScale>
    </cfRule>
  </conditionalFormatting>
  <conditionalFormatting sqref="P47">
    <cfRule type="colorScale" priority="2847">
      <colorScale>
        <cfvo type="min"/>
        <cfvo type="percentile" val="50"/>
        <cfvo type="max"/>
        <color rgb="FFF8696B"/>
        <color rgb="FFFFEB84"/>
        <color rgb="FF63BE7B"/>
      </colorScale>
    </cfRule>
  </conditionalFormatting>
  <conditionalFormatting sqref="P47">
    <cfRule type="colorScale" priority="2846">
      <colorScale>
        <cfvo type="min"/>
        <cfvo type="percentile" val="50"/>
        <cfvo type="max"/>
        <color rgb="FFF8696B"/>
        <color rgb="FFFFEB84"/>
        <color rgb="FF63BE7B"/>
      </colorScale>
    </cfRule>
  </conditionalFormatting>
  <conditionalFormatting sqref="P50">
    <cfRule type="colorScale" priority="2845">
      <colorScale>
        <cfvo type="min"/>
        <cfvo type="percentile" val="50"/>
        <cfvo type="max"/>
        <color rgb="FFF8696B"/>
        <color rgb="FFFFEB84"/>
        <color rgb="FF63BE7B"/>
      </colorScale>
    </cfRule>
  </conditionalFormatting>
  <conditionalFormatting sqref="P48">
    <cfRule type="colorScale" priority="2844">
      <colorScale>
        <cfvo type="min"/>
        <cfvo type="percentile" val="50"/>
        <cfvo type="max"/>
        <color rgb="FFF8696B"/>
        <color rgb="FFFFEB84"/>
        <color rgb="FF63BE7B"/>
      </colorScale>
    </cfRule>
  </conditionalFormatting>
  <conditionalFormatting sqref="P49">
    <cfRule type="colorScale" priority="2843">
      <colorScale>
        <cfvo type="min"/>
        <cfvo type="percentile" val="50"/>
        <cfvo type="max"/>
        <color rgb="FFF8696B"/>
        <color rgb="FFFFEB84"/>
        <color rgb="FF63BE7B"/>
      </colorScale>
    </cfRule>
  </conditionalFormatting>
  <conditionalFormatting sqref="P50">
    <cfRule type="colorScale" priority="2842">
      <colorScale>
        <cfvo type="min"/>
        <cfvo type="percentile" val="50"/>
        <cfvo type="max"/>
        <color rgb="FFF8696B"/>
        <color rgb="FFFFEB84"/>
        <color rgb="FF63BE7B"/>
      </colorScale>
    </cfRule>
  </conditionalFormatting>
  <conditionalFormatting sqref="P50">
    <cfRule type="colorScale" priority="2841">
      <colorScale>
        <cfvo type="min"/>
        <cfvo type="percentile" val="50"/>
        <cfvo type="max"/>
        <color rgb="FFF8696B"/>
        <color rgb="FFFFEB84"/>
        <color rgb="FF63BE7B"/>
      </colorScale>
    </cfRule>
  </conditionalFormatting>
  <conditionalFormatting sqref="P50">
    <cfRule type="colorScale" priority="2840">
      <colorScale>
        <cfvo type="min"/>
        <cfvo type="percentile" val="50"/>
        <cfvo type="max"/>
        <color rgb="FFF8696B"/>
        <color rgb="FFFFEB84"/>
        <color rgb="FF63BE7B"/>
      </colorScale>
    </cfRule>
  </conditionalFormatting>
  <conditionalFormatting sqref="P51">
    <cfRule type="colorScale" priority="2838">
      <colorScale>
        <cfvo type="min"/>
        <cfvo type="percentile" val="50"/>
        <cfvo type="max"/>
        <color rgb="FFF8696B"/>
        <color rgb="FFFFEB84"/>
        <color rgb="FF63BE7B"/>
      </colorScale>
    </cfRule>
  </conditionalFormatting>
  <conditionalFormatting sqref="P49">
    <cfRule type="colorScale" priority="2837">
      <colorScale>
        <cfvo type="min"/>
        <cfvo type="percentile" val="50"/>
        <cfvo type="max"/>
        <color rgb="FFF8696B"/>
        <color rgb="FFFFEB84"/>
        <color rgb="FF63BE7B"/>
      </colorScale>
    </cfRule>
  </conditionalFormatting>
  <conditionalFormatting sqref="P48">
    <cfRule type="colorScale" priority="2836">
      <colorScale>
        <cfvo type="min"/>
        <cfvo type="percentile" val="50"/>
        <cfvo type="max"/>
        <color rgb="FFF8696B"/>
        <color rgb="FFFFEB84"/>
        <color rgb="FF63BE7B"/>
      </colorScale>
    </cfRule>
  </conditionalFormatting>
  <conditionalFormatting sqref="P49">
    <cfRule type="colorScale" priority="2835">
      <colorScale>
        <cfvo type="min"/>
        <cfvo type="percentile" val="50"/>
        <cfvo type="max"/>
        <color rgb="FFF8696B"/>
        <color rgb="FFFFEB84"/>
        <color rgb="FF63BE7B"/>
      </colorScale>
    </cfRule>
  </conditionalFormatting>
  <conditionalFormatting sqref="P50">
    <cfRule type="colorScale" priority="2833">
      <colorScale>
        <cfvo type="min"/>
        <cfvo type="percentile" val="50"/>
        <cfvo type="max"/>
        <color rgb="FFF8696B"/>
        <color rgb="FFFFEB84"/>
        <color rgb="FF63BE7B"/>
      </colorScale>
    </cfRule>
  </conditionalFormatting>
  <conditionalFormatting sqref="P51">
    <cfRule type="colorScale" priority="2830">
      <colorScale>
        <cfvo type="min"/>
        <cfvo type="percentile" val="50"/>
        <cfvo type="max"/>
        <color rgb="FFF8696B"/>
        <color rgb="FFFFEB84"/>
        <color rgb="FF63BE7B"/>
      </colorScale>
    </cfRule>
  </conditionalFormatting>
  <conditionalFormatting sqref="P50">
    <cfRule type="colorScale" priority="2829">
      <colorScale>
        <cfvo type="min"/>
        <cfvo type="percentile" val="50"/>
        <cfvo type="max"/>
        <color rgb="FFF8696B"/>
        <color rgb="FFFFEB84"/>
        <color rgb="FF63BE7B"/>
      </colorScale>
    </cfRule>
  </conditionalFormatting>
  <conditionalFormatting sqref="P51">
    <cfRule type="colorScale" priority="2827">
      <colorScale>
        <cfvo type="min"/>
        <cfvo type="percentile" val="50"/>
        <cfvo type="max"/>
        <color rgb="FFF8696B"/>
        <color rgb="FFFFEB84"/>
        <color rgb="FF63BE7B"/>
      </colorScale>
    </cfRule>
  </conditionalFormatting>
  <conditionalFormatting sqref="P48">
    <cfRule type="colorScale" priority="2826">
      <colorScale>
        <cfvo type="min"/>
        <cfvo type="percentile" val="50"/>
        <cfvo type="max"/>
        <color rgb="FFF8696B"/>
        <color rgb="FFFFEB84"/>
        <color rgb="FF63BE7B"/>
      </colorScale>
    </cfRule>
  </conditionalFormatting>
  <conditionalFormatting sqref="P49">
    <cfRule type="colorScale" priority="2824">
      <colorScale>
        <cfvo type="min"/>
        <cfvo type="percentile" val="50"/>
        <cfvo type="max"/>
        <color rgb="FFF8696B"/>
        <color rgb="FFFFEB84"/>
        <color rgb="FF63BE7B"/>
      </colorScale>
    </cfRule>
  </conditionalFormatting>
  <conditionalFormatting sqref="P50">
    <cfRule type="colorScale" priority="2823">
      <colorScale>
        <cfvo type="min"/>
        <cfvo type="percentile" val="50"/>
        <cfvo type="max"/>
        <color rgb="FFF8696B"/>
        <color rgb="FFFFEB84"/>
        <color rgb="FF63BE7B"/>
      </colorScale>
    </cfRule>
  </conditionalFormatting>
  <conditionalFormatting sqref="P51">
    <cfRule type="colorScale" priority="2821">
      <colorScale>
        <cfvo type="min"/>
        <cfvo type="percentile" val="50"/>
        <cfvo type="max"/>
        <color rgb="FFF8696B"/>
        <color rgb="FFFFEB84"/>
        <color rgb="FF63BE7B"/>
      </colorScale>
    </cfRule>
  </conditionalFormatting>
  <conditionalFormatting sqref="P51">
    <cfRule type="colorScale" priority="2820">
      <colorScale>
        <cfvo type="min"/>
        <cfvo type="percentile" val="50"/>
        <cfvo type="max"/>
        <color rgb="FFF8696B"/>
        <color rgb="FFFFEB84"/>
        <color rgb="FF63BE7B"/>
      </colorScale>
    </cfRule>
  </conditionalFormatting>
  <conditionalFormatting sqref="P49">
    <cfRule type="colorScale" priority="2819">
      <colorScale>
        <cfvo type="min"/>
        <cfvo type="percentile" val="50"/>
        <cfvo type="max"/>
        <color rgb="FFF8696B"/>
        <color rgb="FFFFEB84"/>
        <color rgb="FF63BE7B"/>
      </colorScale>
    </cfRule>
  </conditionalFormatting>
  <conditionalFormatting sqref="P51">
    <cfRule type="colorScale" priority="2818">
      <colorScale>
        <cfvo type="min"/>
        <cfvo type="percentile" val="50"/>
        <cfvo type="max"/>
        <color rgb="FFF8696B"/>
        <color rgb="FFFFEB84"/>
        <color rgb="FF63BE7B"/>
      </colorScale>
    </cfRule>
  </conditionalFormatting>
  <conditionalFormatting sqref="P49">
    <cfRule type="colorScale" priority="2816">
      <colorScale>
        <cfvo type="min"/>
        <cfvo type="percentile" val="50"/>
        <cfvo type="max"/>
        <color rgb="FFF8696B"/>
        <color rgb="FFFFEB84"/>
        <color rgb="FF63BE7B"/>
      </colorScale>
    </cfRule>
  </conditionalFormatting>
  <conditionalFormatting sqref="P49">
    <cfRule type="colorScale" priority="2815">
      <colorScale>
        <cfvo type="min"/>
        <cfvo type="percentile" val="50"/>
        <cfvo type="max"/>
        <color rgb="FFF8696B"/>
        <color rgb="FFFFEB84"/>
        <color rgb="FF63BE7B"/>
      </colorScale>
    </cfRule>
  </conditionalFormatting>
  <conditionalFormatting sqref="P50">
    <cfRule type="colorScale" priority="2814">
      <colorScale>
        <cfvo type="min"/>
        <cfvo type="percentile" val="50"/>
        <cfvo type="max"/>
        <color rgb="FFF8696B"/>
        <color rgb="FFFFEB84"/>
        <color rgb="FF63BE7B"/>
      </colorScale>
    </cfRule>
  </conditionalFormatting>
  <conditionalFormatting sqref="P51">
    <cfRule type="colorScale" priority="2812">
      <colorScale>
        <cfvo type="min"/>
        <cfvo type="percentile" val="50"/>
        <cfvo type="max"/>
        <color rgb="FFF8696B"/>
        <color rgb="FFFFEB84"/>
        <color rgb="FF63BE7B"/>
      </colorScale>
    </cfRule>
  </conditionalFormatting>
  <conditionalFormatting sqref="P51">
    <cfRule type="colorScale" priority="2811">
      <colorScale>
        <cfvo type="min"/>
        <cfvo type="percentile" val="50"/>
        <cfvo type="max"/>
        <color rgb="FFF8696B"/>
        <color rgb="FFFFEB84"/>
        <color rgb="FF63BE7B"/>
      </colorScale>
    </cfRule>
  </conditionalFormatting>
  <conditionalFormatting sqref="P50">
    <cfRule type="colorScale" priority="2810">
      <colorScale>
        <cfvo type="min"/>
        <cfvo type="percentile" val="50"/>
        <cfvo type="max"/>
        <color rgb="FFF8696B"/>
        <color rgb="FFFFEB84"/>
        <color rgb="FF63BE7B"/>
      </colorScale>
    </cfRule>
  </conditionalFormatting>
  <conditionalFormatting sqref="P49">
    <cfRule type="colorScale" priority="2808">
      <colorScale>
        <cfvo type="min"/>
        <cfvo type="percentile" val="50"/>
        <cfvo type="max"/>
        <color rgb="FFF8696B"/>
        <color rgb="FFFFEB84"/>
        <color rgb="FF63BE7B"/>
      </colorScale>
    </cfRule>
  </conditionalFormatting>
  <conditionalFormatting sqref="P50">
    <cfRule type="colorScale" priority="2807">
      <colorScale>
        <cfvo type="min"/>
        <cfvo type="percentile" val="50"/>
        <cfvo type="max"/>
        <color rgb="FFF8696B"/>
        <color rgb="FFFFEB84"/>
        <color rgb="FF63BE7B"/>
      </colorScale>
    </cfRule>
  </conditionalFormatting>
  <conditionalFormatting sqref="P51">
    <cfRule type="colorScale" priority="2805">
      <colorScale>
        <cfvo type="min"/>
        <cfvo type="percentile" val="50"/>
        <cfvo type="max"/>
        <color rgb="FFF8696B"/>
        <color rgb="FFFFEB84"/>
        <color rgb="FF63BE7B"/>
      </colorScale>
    </cfRule>
  </conditionalFormatting>
  <conditionalFormatting sqref="P49">
    <cfRule type="colorScale" priority="2802">
      <colorScale>
        <cfvo type="min"/>
        <cfvo type="percentile" val="50"/>
        <cfvo type="max"/>
        <color rgb="FFF8696B"/>
        <color rgb="FFFFEB84"/>
        <color rgb="FF63BE7B"/>
      </colorScale>
    </cfRule>
  </conditionalFormatting>
  <conditionalFormatting sqref="P50">
    <cfRule type="colorScale" priority="2801">
      <colorScale>
        <cfvo type="min"/>
        <cfvo type="percentile" val="50"/>
        <cfvo type="max"/>
        <color rgb="FFF8696B"/>
        <color rgb="FFFFEB84"/>
        <color rgb="FF63BE7B"/>
      </colorScale>
    </cfRule>
  </conditionalFormatting>
  <conditionalFormatting sqref="P51">
    <cfRule type="colorScale" priority="2799">
      <colorScale>
        <cfvo type="min"/>
        <cfvo type="percentile" val="50"/>
        <cfvo type="max"/>
        <color rgb="FFF8696B"/>
        <color rgb="FFFFEB84"/>
        <color rgb="FF63BE7B"/>
      </colorScale>
    </cfRule>
  </conditionalFormatting>
  <conditionalFormatting sqref="P51">
    <cfRule type="colorScale" priority="2798">
      <colorScale>
        <cfvo type="min"/>
        <cfvo type="percentile" val="50"/>
        <cfvo type="max"/>
        <color rgb="FFF8696B"/>
        <color rgb="FFFFEB84"/>
        <color rgb="FF63BE7B"/>
      </colorScale>
    </cfRule>
  </conditionalFormatting>
  <conditionalFormatting sqref="P52">
    <cfRule type="colorScale" priority="2797">
      <colorScale>
        <cfvo type="min"/>
        <cfvo type="percentile" val="50"/>
        <cfvo type="max"/>
        <color rgb="FFF8696B"/>
        <color rgb="FFFFEB84"/>
        <color rgb="FF63BE7B"/>
      </colorScale>
    </cfRule>
  </conditionalFormatting>
  <conditionalFormatting sqref="P57">
    <cfRule type="colorScale" priority="2795">
      <colorScale>
        <cfvo type="min"/>
        <cfvo type="percentile" val="50"/>
        <cfvo type="max"/>
        <color rgb="FFF8696B"/>
        <color rgb="FFFFEB84"/>
        <color rgb="FF63BE7B"/>
      </colorScale>
    </cfRule>
  </conditionalFormatting>
  <conditionalFormatting sqref="P59">
    <cfRule type="colorScale" priority="2794">
      <colorScale>
        <cfvo type="min"/>
        <cfvo type="percentile" val="50"/>
        <cfvo type="max"/>
        <color rgb="FFF8696B"/>
        <color rgb="FFFFEB84"/>
        <color rgb="FF63BE7B"/>
      </colorScale>
    </cfRule>
  </conditionalFormatting>
  <conditionalFormatting sqref="P62">
    <cfRule type="colorScale" priority="2793">
      <colorScale>
        <cfvo type="min"/>
        <cfvo type="percentile" val="50"/>
        <cfvo type="max"/>
        <color rgb="FFF8696B"/>
        <color rgb="FFFFEB84"/>
        <color rgb="FF63BE7B"/>
      </colorScale>
    </cfRule>
  </conditionalFormatting>
  <conditionalFormatting sqref="P64">
    <cfRule type="colorScale" priority="2792">
      <colorScale>
        <cfvo type="min"/>
        <cfvo type="percentile" val="50"/>
        <cfvo type="max"/>
        <color rgb="FFF8696B"/>
        <color rgb="FFFFEB84"/>
        <color rgb="FF63BE7B"/>
      </colorScale>
    </cfRule>
  </conditionalFormatting>
  <conditionalFormatting sqref="P53">
    <cfRule type="colorScale" priority="3288">
      <colorScale>
        <cfvo type="min"/>
        <cfvo type="percentile" val="50"/>
        <cfvo type="max"/>
        <color rgb="FFF8696B"/>
        <color rgb="FFFFEB84"/>
        <color rgb="FF63BE7B"/>
      </colorScale>
    </cfRule>
  </conditionalFormatting>
  <conditionalFormatting sqref="P54">
    <cfRule type="colorScale" priority="2789">
      <colorScale>
        <cfvo type="min"/>
        <cfvo type="percentile" val="50"/>
        <cfvo type="max"/>
        <color rgb="FFF8696B"/>
        <color rgb="FFFFEB84"/>
        <color rgb="FF63BE7B"/>
      </colorScale>
    </cfRule>
  </conditionalFormatting>
  <conditionalFormatting sqref="P55">
    <cfRule type="colorScale" priority="2787">
      <colorScale>
        <cfvo type="min"/>
        <cfvo type="percentile" val="50"/>
        <cfvo type="max"/>
        <color rgb="FFF8696B"/>
        <color rgb="FFFFEB84"/>
        <color rgb="FF63BE7B"/>
      </colorScale>
    </cfRule>
  </conditionalFormatting>
  <conditionalFormatting sqref="P57">
    <cfRule type="colorScale" priority="2785">
      <colorScale>
        <cfvo type="min"/>
        <cfvo type="percentile" val="50"/>
        <cfvo type="max"/>
        <color rgb="FFF8696B"/>
        <color rgb="FFFFEB84"/>
        <color rgb="FF63BE7B"/>
      </colorScale>
    </cfRule>
  </conditionalFormatting>
  <conditionalFormatting sqref="P57">
    <cfRule type="colorScale" priority="2784">
      <colorScale>
        <cfvo type="min"/>
        <cfvo type="percentile" val="50"/>
        <cfvo type="max"/>
        <color rgb="FFF8696B"/>
        <color rgb="FFFFEB84"/>
        <color rgb="FF63BE7B"/>
      </colorScale>
    </cfRule>
  </conditionalFormatting>
  <conditionalFormatting sqref="P58">
    <cfRule type="colorScale" priority="2783">
      <colorScale>
        <cfvo type="min"/>
        <cfvo type="percentile" val="50"/>
        <cfvo type="max"/>
        <color rgb="FFF8696B"/>
        <color rgb="FFFFEB84"/>
        <color rgb="FF63BE7B"/>
      </colorScale>
    </cfRule>
  </conditionalFormatting>
  <conditionalFormatting sqref="P59">
    <cfRule type="colorScale" priority="2781">
      <colorScale>
        <cfvo type="min"/>
        <cfvo type="percentile" val="50"/>
        <cfvo type="max"/>
        <color rgb="FFF8696B"/>
        <color rgb="FFFFEB84"/>
        <color rgb="FF63BE7B"/>
      </colorScale>
    </cfRule>
  </conditionalFormatting>
  <conditionalFormatting sqref="P59">
    <cfRule type="colorScale" priority="2780">
      <colorScale>
        <cfvo type="min"/>
        <cfvo type="percentile" val="50"/>
        <cfvo type="max"/>
        <color rgb="FFF8696B"/>
        <color rgb="FFFFEB84"/>
        <color rgb="FF63BE7B"/>
      </colorScale>
    </cfRule>
  </conditionalFormatting>
  <conditionalFormatting sqref="P60">
    <cfRule type="colorScale" priority="2779">
      <colorScale>
        <cfvo type="min"/>
        <cfvo type="percentile" val="50"/>
        <cfvo type="max"/>
        <color rgb="FFF8696B"/>
        <color rgb="FFFFEB84"/>
        <color rgb="FF63BE7B"/>
      </colorScale>
    </cfRule>
  </conditionalFormatting>
  <conditionalFormatting sqref="P61">
    <cfRule type="colorScale" priority="2778">
      <colorScale>
        <cfvo type="min"/>
        <cfvo type="percentile" val="50"/>
        <cfvo type="max"/>
        <color rgb="FFF8696B"/>
        <color rgb="FFFFEB84"/>
        <color rgb="FF63BE7B"/>
      </colorScale>
    </cfRule>
  </conditionalFormatting>
  <conditionalFormatting sqref="P62">
    <cfRule type="colorScale" priority="2777">
      <colorScale>
        <cfvo type="min"/>
        <cfvo type="percentile" val="50"/>
        <cfvo type="max"/>
        <color rgb="FFF8696B"/>
        <color rgb="FFFFEB84"/>
        <color rgb="FF63BE7B"/>
      </colorScale>
    </cfRule>
  </conditionalFormatting>
  <conditionalFormatting sqref="P62">
    <cfRule type="colorScale" priority="2776">
      <colorScale>
        <cfvo type="min"/>
        <cfvo type="percentile" val="50"/>
        <cfvo type="max"/>
        <color rgb="FFF8696B"/>
        <color rgb="FFFFEB84"/>
        <color rgb="FF63BE7B"/>
      </colorScale>
    </cfRule>
  </conditionalFormatting>
  <conditionalFormatting sqref="P62">
    <cfRule type="colorScale" priority="2775">
      <colorScale>
        <cfvo type="min"/>
        <cfvo type="percentile" val="50"/>
        <cfvo type="max"/>
        <color rgb="FFF8696B"/>
        <color rgb="FFFFEB84"/>
        <color rgb="FF63BE7B"/>
      </colorScale>
    </cfRule>
  </conditionalFormatting>
  <conditionalFormatting sqref="P63">
    <cfRule type="colorScale" priority="2773">
      <colorScale>
        <cfvo type="min"/>
        <cfvo type="percentile" val="50"/>
        <cfvo type="max"/>
        <color rgb="FFF8696B"/>
        <color rgb="FFFFEB84"/>
        <color rgb="FF63BE7B"/>
      </colorScale>
    </cfRule>
  </conditionalFormatting>
  <conditionalFormatting sqref="P64">
    <cfRule type="colorScale" priority="2772">
      <colorScale>
        <cfvo type="min"/>
        <cfvo type="percentile" val="50"/>
        <cfvo type="max"/>
        <color rgb="FFF8696B"/>
        <color rgb="FFFFEB84"/>
        <color rgb="FF63BE7B"/>
      </colorScale>
    </cfRule>
  </conditionalFormatting>
  <conditionalFormatting sqref="P64">
    <cfRule type="colorScale" priority="2771">
      <colorScale>
        <cfvo type="min"/>
        <cfvo type="percentile" val="50"/>
        <cfvo type="max"/>
        <color rgb="FFF8696B"/>
        <color rgb="FFFFEB84"/>
        <color rgb="FF63BE7B"/>
      </colorScale>
    </cfRule>
  </conditionalFormatting>
  <conditionalFormatting sqref="P64">
    <cfRule type="colorScale" priority="2770">
      <colorScale>
        <cfvo type="min"/>
        <cfvo type="percentile" val="50"/>
        <cfvo type="max"/>
        <color rgb="FFF8696B"/>
        <color rgb="FFFFEB84"/>
        <color rgb="FF63BE7B"/>
      </colorScale>
    </cfRule>
  </conditionalFormatting>
  <conditionalFormatting sqref="P65">
    <cfRule type="colorScale" priority="2769">
      <colorScale>
        <cfvo type="min"/>
        <cfvo type="percentile" val="50"/>
        <cfvo type="max"/>
        <color rgb="FFF8696B"/>
        <color rgb="FFFFEB84"/>
        <color rgb="FF63BE7B"/>
      </colorScale>
    </cfRule>
  </conditionalFormatting>
  <conditionalFormatting sqref="P66">
    <cfRule type="colorScale" priority="2768">
      <colorScale>
        <cfvo type="min"/>
        <cfvo type="percentile" val="50"/>
        <cfvo type="max"/>
        <color rgb="FFF8696B"/>
        <color rgb="FFFFEB84"/>
        <color rgb="FF63BE7B"/>
      </colorScale>
    </cfRule>
  </conditionalFormatting>
  <conditionalFormatting sqref="P67">
    <cfRule type="colorScale" priority="2764">
      <colorScale>
        <cfvo type="min"/>
        <cfvo type="percentile" val="50"/>
        <cfvo type="max"/>
        <color rgb="FFF8696B"/>
        <color rgb="FFFFEB84"/>
        <color rgb="FF63BE7B"/>
      </colorScale>
    </cfRule>
  </conditionalFormatting>
  <conditionalFormatting sqref="P55">
    <cfRule type="colorScale" priority="2763">
      <colorScale>
        <cfvo type="min"/>
        <cfvo type="percentile" val="50"/>
        <cfvo type="max"/>
        <color rgb="FFF8696B"/>
        <color rgb="FFFFEB84"/>
        <color rgb="FF63BE7B"/>
      </colorScale>
    </cfRule>
  </conditionalFormatting>
  <conditionalFormatting sqref="P58">
    <cfRule type="colorScale" priority="2762">
      <colorScale>
        <cfvo type="min"/>
        <cfvo type="percentile" val="50"/>
        <cfvo type="max"/>
        <color rgb="FFF8696B"/>
        <color rgb="FFFFEB84"/>
        <color rgb="FF63BE7B"/>
      </colorScale>
    </cfRule>
  </conditionalFormatting>
  <conditionalFormatting sqref="P57">
    <cfRule type="colorScale" priority="2760">
      <colorScale>
        <cfvo type="min"/>
        <cfvo type="percentile" val="50"/>
        <cfvo type="max"/>
        <color rgb="FFF8696B"/>
        <color rgb="FFFFEB84"/>
        <color rgb="FF63BE7B"/>
      </colorScale>
    </cfRule>
  </conditionalFormatting>
  <conditionalFormatting sqref="P58">
    <cfRule type="colorScale" priority="2759">
      <colorScale>
        <cfvo type="min"/>
        <cfvo type="percentile" val="50"/>
        <cfvo type="max"/>
        <color rgb="FFF8696B"/>
        <color rgb="FFFFEB84"/>
        <color rgb="FF63BE7B"/>
      </colorScale>
    </cfRule>
  </conditionalFormatting>
  <conditionalFormatting sqref="P61">
    <cfRule type="colorScale" priority="2757">
      <colorScale>
        <cfvo type="min"/>
        <cfvo type="percentile" val="50"/>
        <cfvo type="max"/>
        <color rgb="FFF8696B"/>
        <color rgb="FFFFEB84"/>
        <color rgb="FF63BE7B"/>
      </colorScale>
    </cfRule>
  </conditionalFormatting>
  <conditionalFormatting sqref="P59">
    <cfRule type="colorScale" priority="2756">
      <colorScale>
        <cfvo type="min"/>
        <cfvo type="percentile" val="50"/>
        <cfvo type="max"/>
        <color rgb="FFF8696B"/>
        <color rgb="FFFFEB84"/>
        <color rgb="FF63BE7B"/>
      </colorScale>
    </cfRule>
  </conditionalFormatting>
  <conditionalFormatting sqref="P60">
    <cfRule type="colorScale" priority="2755">
      <colorScale>
        <cfvo type="min"/>
        <cfvo type="percentile" val="50"/>
        <cfvo type="max"/>
        <color rgb="FFF8696B"/>
        <color rgb="FFFFEB84"/>
        <color rgb="FF63BE7B"/>
      </colorScale>
    </cfRule>
  </conditionalFormatting>
  <conditionalFormatting sqref="P61">
    <cfRule type="colorScale" priority="2754">
      <colorScale>
        <cfvo type="min"/>
        <cfvo type="percentile" val="50"/>
        <cfvo type="max"/>
        <color rgb="FFF8696B"/>
        <color rgb="FFFFEB84"/>
        <color rgb="FF63BE7B"/>
      </colorScale>
    </cfRule>
  </conditionalFormatting>
  <conditionalFormatting sqref="P62">
    <cfRule type="colorScale" priority="2752">
      <colorScale>
        <cfvo type="min"/>
        <cfvo type="percentile" val="50"/>
        <cfvo type="max"/>
        <color rgb="FFF8696B"/>
        <color rgb="FFFFEB84"/>
        <color rgb="FF63BE7B"/>
      </colorScale>
    </cfRule>
  </conditionalFormatting>
  <conditionalFormatting sqref="P63">
    <cfRule type="colorScale" priority="2749">
      <colorScale>
        <cfvo type="min"/>
        <cfvo type="percentile" val="50"/>
        <cfvo type="max"/>
        <color rgb="FFF8696B"/>
        <color rgb="FFFFEB84"/>
        <color rgb="FF63BE7B"/>
      </colorScale>
    </cfRule>
  </conditionalFormatting>
  <conditionalFormatting sqref="P64">
    <cfRule type="colorScale" priority="2748">
      <colorScale>
        <cfvo type="min"/>
        <cfvo type="percentile" val="50"/>
        <cfvo type="max"/>
        <color rgb="FFF8696B"/>
        <color rgb="FFFFEB84"/>
        <color rgb="FF63BE7B"/>
      </colorScale>
    </cfRule>
  </conditionalFormatting>
  <conditionalFormatting sqref="P62">
    <cfRule type="colorScale" priority="2747">
      <colorScale>
        <cfvo type="min"/>
        <cfvo type="percentile" val="50"/>
        <cfvo type="max"/>
        <color rgb="FFF8696B"/>
        <color rgb="FFFFEB84"/>
        <color rgb="FF63BE7B"/>
      </colorScale>
    </cfRule>
  </conditionalFormatting>
  <conditionalFormatting sqref="P64">
    <cfRule type="colorScale" priority="2746">
      <colorScale>
        <cfvo type="min"/>
        <cfvo type="percentile" val="50"/>
        <cfvo type="max"/>
        <color rgb="FFF8696B"/>
        <color rgb="FFFFEB84"/>
        <color rgb="FF63BE7B"/>
      </colorScale>
    </cfRule>
  </conditionalFormatting>
  <conditionalFormatting sqref="P63">
    <cfRule type="colorScale" priority="2744">
      <colorScale>
        <cfvo type="min"/>
        <cfvo type="percentile" val="50"/>
        <cfvo type="max"/>
        <color rgb="FFF8696B"/>
        <color rgb="FFFFEB84"/>
        <color rgb="FF63BE7B"/>
      </colorScale>
    </cfRule>
  </conditionalFormatting>
  <conditionalFormatting sqref="P64">
    <cfRule type="colorScale" priority="2743">
      <colorScale>
        <cfvo type="min"/>
        <cfvo type="percentile" val="50"/>
        <cfvo type="max"/>
        <color rgb="FFF8696B"/>
        <color rgb="FFFFEB84"/>
        <color rgb="FF63BE7B"/>
      </colorScale>
    </cfRule>
  </conditionalFormatting>
  <conditionalFormatting sqref="P66">
    <cfRule type="colorScale" priority="2742">
      <colorScale>
        <cfvo type="min"/>
        <cfvo type="percentile" val="50"/>
        <cfvo type="max"/>
        <color rgb="FFF8696B"/>
        <color rgb="FFFFEB84"/>
        <color rgb="FF63BE7B"/>
      </colorScale>
    </cfRule>
  </conditionalFormatting>
  <conditionalFormatting sqref="P65">
    <cfRule type="colorScale" priority="2741">
      <colorScale>
        <cfvo type="min"/>
        <cfvo type="percentile" val="50"/>
        <cfvo type="max"/>
        <color rgb="FFF8696B"/>
        <color rgb="FFFFEB84"/>
        <color rgb="FF63BE7B"/>
      </colorScale>
    </cfRule>
  </conditionalFormatting>
  <conditionalFormatting sqref="P66">
    <cfRule type="colorScale" priority="2740">
      <colorScale>
        <cfvo type="min"/>
        <cfvo type="percentile" val="50"/>
        <cfvo type="max"/>
        <color rgb="FFF8696B"/>
        <color rgb="FFFFEB84"/>
        <color rgb="FF63BE7B"/>
      </colorScale>
    </cfRule>
  </conditionalFormatting>
  <conditionalFormatting sqref="P66">
    <cfRule type="colorScale" priority="2739">
      <colorScale>
        <cfvo type="min"/>
        <cfvo type="percentile" val="50"/>
        <cfvo type="max"/>
        <color rgb="FFF8696B"/>
        <color rgb="FFFFEB84"/>
        <color rgb="FF63BE7B"/>
      </colorScale>
    </cfRule>
  </conditionalFormatting>
  <conditionalFormatting sqref="P67">
    <cfRule type="colorScale" priority="2737">
      <colorScale>
        <cfvo type="min"/>
        <cfvo type="percentile" val="50"/>
        <cfvo type="max"/>
        <color rgb="FFF8696B"/>
        <color rgb="FFFFEB84"/>
        <color rgb="FF63BE7B"/>
      </colorScale>
    </cfRule>
  </conditionalFormatting>
  <conditionalFormatting sqref="P65">
    <cfRule type="colorScale" priority="2736">
      <colorScale>
        <cfvo type="min"/>
        <cfvo type="percentile" val="50"/>
        <cfvo type="max"/>
        <color rgb="FFF8696B"/>
        <color rgb="FFFFEB84"/>
        <color rgb="FF63BE7B"/>
      </colorScale>
    </cfRule>
  </conditionalFormatting>
  <conditionalFormatting sqref="P67">
    <cfRule type="colorScale" priority="2735">
      <colorScale>
        <cfvo type="min"/>
        <cfvo type="percentile" val="50"/>
        <cfvo type="max"/>
        <color rgb="FFF8696B"/>
        <color rgb="FFFFEB84"/>
        <color rgb="FF63BE7B"/>
      </colorScale>
    </cfRule>
  </conditionalFormatting>
  <conditionalFormatting sqref="P66">
    <cfRule type="colorScale" priority="2734">
      <colorScale>
        <cfvo type="min"/>
        <cfvo type="percentile" val="50"/>
        <cfvo type="max"/>
        <color rgb="FFF8696B"/>
        <color rgb="FFFFEB84"/>
        <color rgb="FF63BE7B"/>
      </colorScale>
    </cfRule>
  </conditionalFormatting>
  <conditionalFormatting sqref="P67">
    <cfRule type="colorScale" priority="2732">
      <colorScale>
        <cfvo type="min"/>
        <cfvo type="percentile" val="50"/>
        <cfvo type="max"/>
        <color rgb="FFF8696B"/>
        <color rgb="FFFFEB84"/>
        <color rgb="FF63BE7B"/>
      </colorScale>
    </cfRule>
  </conditionalFormatting>
  <conditionalFormatting sqref="P57">
    <cfRule type="colorScale" priority="2729">
      <colorScale>
        <cfvo type="min"/>
        <cfvo type="percentile" val="50"/>
        <cfvo type="max"/>
        <color rgb="FFF8696B"/>
        <color rgb="FFFFEB84"/>
        <color rgb="FF63BE7B"/>
      </colorScale>
    </cfRule>
  </conditionalFormatting>
  <conditionalFormatting sqref="P58">
    <cfRule type="colorScale" priority="2728">
      <colorScale>
        <cfvo type="min"/>
        <cfvo type="percentile" val="50"/>
        <cfvo type="max"/>
        <color rgb="FFF8696B"/>
        <color rgb="FFFFEB84"/>
        <color rgb="FF63BE7B"/>
      </colorScale>
    </cfRule>
  </conditionalFormatting>
  <conditionalFormatting sqref="P59">
    <cfRule type="colorScale" priority="2726">
      <colorScale>
        <cfvo type="min"/>
        <cfvo type="percentile" val="50"/>
        <cfvo type="max"/>
        <color rgb="FFF8696B"/>
        <color rgb="FFFFEB84"/>
        <color rgb="FF63BE7B"/>
      </colorScale>
    </cfRule>
  </conditionalFormatting>
  <conditionalFormatting sqref="P59">
    <cfRule type="colorScale" priority="2725">
      <colorScale>
        <cfvo type="min"/>
        <cfvo type="percentile" val="50"/>
        <cfvo type="max"/>
        <color rgb="FFF8696B"/>
        <color rgb="FFFFEB84"/>
        <color rgb="FF63BE7B"/>
      </colorScale>
    </cfRule>
  </conditionalFormatting>
  <conditionalFormatting sqref="P53">
    <cfRule type="colorScale" priority="2724">
      <colorScale>
        <cfvo type="min"/>
        <cfvo type="percentile" val="50"/>
        <cfvo type="max"/>
        <color rgb="FFF8696B"/>
        <color rgb="FFFFEB84"/>
        <color rgb="FF63BE7B"/>
      </colorScale>
    </cfRule>
  </conditionalFormatting>
  <conditionalFormatting sqref="P55">
    <cfRule type="colorScale" priority="2723">
      <colorScale>
        <cfvo type="min"/>
        <cfvo type="percentile" val="50"/>
        <cfvo type="max"/>
        <color rgb="FFF8696B"/>
        <color rgb="FFFFEB84"/>
        <color rgb="FF63BE7B"/>
      </colorScale>
    </cfRule>
  </conditionalFormatting>
  <conditionalFormatting sqref="P53">
    <cfRule type="colorScale" priority="2721">
      <colorScale>
        <cfvo type="min"/>
        <cfvo type="percentile" val="50"/>
        <cfvo type="max"/>
        <color rgb="FFF8696B"/>
        <color rgb="FFFFEB84"/>
        <color rgb="FF63BE7B"/>
      </colorScale>
    </cfRule>
  </conditionalFormatting>
  <conditionalFormatting sqref="P53">
    <cfRule type="colorScale" priority="2720">
      <colorScale>
        <cfvo type="min"/>
        <cfvo type="percentile" val="50"/>
        <cfvo type="max"/>
        <color rgb="FFF8696B"/>
        <color rgb="FFFFEB84"/>
        <color rgb="FF63BE7B"/>
      </colorScale>
    </cfRule>
  </conditionalFormatting>
  <conditionalFormatting sqref="P54">
    <cfRule type="colorScale" priority="2719">
      <colorScale>
        <cfvo type="min"/>
        <cfvo type="percentile" val="50"/>
        <cfvo type="max"/>
        <color rgb="FFF8696B"/>
        <color rgb="FFFFEB84"/>
        <color rgb="FF63BE7B"/>
      </colorScale>
    </cfRule>
  </conditionalFormatting>
  <conditionalFormatting sqref="P55">
    <cfRule type="colorScale" priority="2717">
      <colorScale>
        <cfvo type="min"/>
        <cfvo type="percentile" val="50"/>
        <cfvo type="max"/>
        <color rgb="FFF8696B"/>
        <color rgb="FFFFEB84"/>
        <color rgb="FF63BE7B"/>
      </colorScale>
    </cfRule>
  </conditionalFormatting>
  <conditionalFormatting sqref="P55">
    <cfRule type="colorScale" priority="2716">
      <colorScale>
        <cfvo type="min"/>
        <cfvo type="percentile" val="50"/>
        <cfvo type="max"/>
        <color rgb="FFF8696B"/>
        <color rgb="FFFFEB84"/>
        <color rgb="FF63BE7B"/>
      </colorScale>
    </cfRule>
  </conditionalFormatting>
  <conditionalFormatting sqref="P54">
    <cfRule type="colorScale" priority="2715">
      <colorScale>
        <cfvo type="min"/>
        <cfvo type="percentile" val="50"/>
        <cfvo type="max"/>
        <color rgb="FFF8696B"/>
        <color rgb="FFFFEB84"/>
        <color rgb="FF63BE7B"/>
      </colorScale>
    </cfRule>
  </conditionalFormatting>
  <conditionalFormatting sqref="P53">
    <cfRule type="colorScale" priority="2713">
      <colorScale>
        <cfvo type="min"/>
        <cfvo type="percentile" val="50"/>
        <cfvo type="max"/>
        <color rgb="FFF8696B"/>
        <color rgb="FFFFEB84"/>
        <color rgb="FF63BE7B"/>
      </colorScale>
    </cfRule>
  </conditionalFormatting>
  <conditionalFormatting sqref="P54">
    <cfRule type="colorScale" priority="2712">
      <colorScale>
        <cfvo type="min"/>
        <cfvo type="percentile" val="50"/>
        <cfvo type="max"/>
        <color rgb="FFF8696B"/>
        <color rgb="FFFFEB84"/>
        <color rgb="FF63BE7B"/>
      </colorScale>
    </cfRule>
  </conditionalFormatting>
  <conditionalFormatting sqref="P55">
    <cfRule type="colorScale" priority="2710">
      <colorScale>
        <cfvo type="min"/>
        <cfvo type="percentile" val="50"/>
        <cfvo type="max"/>
        <color rgb="FFF8696B"/>
        <color rgb="FFFFEB84"/>
        <color rgb="FF63BE7B"/>
      </colorScale>
    </cfRule>
  </conditionalFormatting>
  <conditionalFormatting sqref="P53">
    <cfRule type="colorScale" priority="2707">
      <colorScale>
        <cfvo type="min"/>
        <cfvo type="percentile" val="50"/>
        <cfvo type="max"/>
        <color rgb="FFF8696B"/>
        <color rgb="FFFFEB84"/>
        <color rgb="FF63BE7B"/>
      </colorScale>
    </cfRule>
  </conditionalFormatting>
  <conditionalFormatting sqref="P54">
    <cfRule type="colorScale" priority="2706">
      <colorScale>
        <cfvo type="min"/>
        <cfvo type="percentile" val="50"/>
        <cfvo type="max"/>
        <color rgb="FFF8696B"/>
        <color rgb="FFFFEB84"/>
        <color rgb="FF63BE7B"/>
      </colorScale>
    </cfRule>
  </conditionalFormatting>
  <conditionalFormatting sqref="P55">
    <cfRule type="colorScale" priority="2704">
      <colorScale>
        <cfvo type="min"/>
        <cfvo type="percentile" val="50"/>
        <cfvo type="max"/>
        <color rgb="FFF8696B"/>
        <color rgb="FFFFEB84"/>
        <color rgb="FF63BE7B"/>
      </colorScale>
    </cfRule>
  </conditionalFormatting>
  <conditionalFormatting sqref="P55">
    <cfRule type="colorScale" priority="2703">
      <colorScale>
        <cfvo type="min"/>
        <cfvo type="percentile" val="50"/>
        <cfvo type="max"/>
        <color rgb="FFF8696B"/>
        <color rgb="FFFFEB84"/>
        <color rgb="FF63BE7B"/>
      </colorScale>
    </cfRule>
  </conditionalFormatting>
  <conditionalFormatting sqref="P60">
    <cfRule type="colorScale" priority="2702">
      <colorScale>
        <cfvo type="min"/>
        <cfvo type="percentile" val="50"/>
        <cfvo type="max"/>
        <color rgb="FFF8696B"/>
        <color rgb="FFFFEB84"/>
        <color rgb="FF63BE7B"/>
      </colorScale>
    </cfRule>
  </conditionalFormatting>
  <conditionalFormatting sqref="P61">
    <cfRule type="colorScale" priority="2700">
      <colorScale>
        <cfvo type="min"/>
        <cfvo type="percentile" val="50"/>
        <cfvo type="max"/>
        <color rgb="FFF8696B"/>
        <color rgb="FFFFEB84"/>
        <color rgb="FF63BE7B"/>
      </colorScale>
    </cfRule>
  </conditionalFormatting>
  <conditionalFormatting sqref="P62">
    <cfRule type="colorScale" priority="2699">
      <colorScale>
        <cfvo type="min"/>
        <cfvo type="percentile" val="50"/>
        <cfvo type="max"/>
        <color rgb="FFF8696B"/>
        <color rgb="FFFFEB84"/>
        <color rgb="FF63BE7B"/>
      </colorScale>
    </cfRule>
  </conditionalFormatting>
  <conditionalFormatting sqref="P63">
    <cfRule type="colorScale" priority="2697">
      <colorScale>
        <cfvo type="min"/>
        <cfvo type="percentile" val="50"/>
        <cfvo type="max"/>
        <color rgb="FFF8696B"/>
        <color rgb="FFFFEB84"/>
        <color rgb="FF63BE7B"/>
      </colorScale>
    </cfRule>
  </conditionalFormatting>
  <conditionalFormatting sqref="P63">
    <cfRule type="colorScale" priority="2696">
      <colorScale>
        <cfvo type="min"/>
        <cfvo type="percentile" val="50"/>
        <cfvo type="max"/>
        <color rgb="FFF8696B"/>
        <color rgb="FFFFEB84"/>
        <color rgb="FF63BE7B"/>
      </colorScale>
    </cfRule>
  </conditionalFormatting>
  <conditionalFormatting sqref="P61">
    <cfRule type="colorScale" priority="2695">
      <colorScale>
        <cfvo type="min"/>
        <cfvo type="percentile" val="50"/>
        <cfvo type="max"/>
        <color rgb="FFF8696B"/>
        <color rgb="FFFFEB84"/>
        <color rgb="FF63BE7B"/>
      </colorScale>
    </cfRule>
  </conditionalFormatting>
  <conditionalFormatting sqref="P63">
    <cfRule type="colorScale" priority="2694">
      <colorScale>
        <cfvo type="min"/>
        <cfvo type="percentile" val="50"/>
        <cfvo type="max"/>
        <color rgb="FFF8696B"/>
        <color rgb="FFFFEB84"/>
        <color rgb="FF63BE7B"/>
      </colorScale>
    </cfRule>
  </conditionalFormatting>
  <conditionalFormatting sqref="P61">
    <cfRule type="colorScale" priority="2692">
      <colorScale>
        <cfvo type="min"/>
        <cfvo type="percentile" val="50"/>
        <cfvo type="max"/>
        <color rgb="FFF8696B"/>
        <color rgb="FFFFEB84"/>
        <color rgb="FF63BE7B"/>
      </colorScale>
    </cfRule>
  </conditionalFormatting>
  <conditionalFormatting sqref="P61">
    <cfRule type="colorScale" priority="2691">
      <colorScale>
        <cfvo type="min"/>
        <cfvo type="percentile" val="50"/>
        <cfvo type="max"/>
        <color rgb="FFF8696B"/>
        <color rgb="FFFFEB84"/>
        <color rgb="FF63BE7B"/>
      </colorScale>
    </cfRule>
  </conditionalFormatting>
  <conditionalFormatting sqref="P62">
    <cfRule type="colorScale" priority="2690">
      <colorScale>
        <cfvo type="min"/>
        <cfvo type="percentile" val="50"/>
        <cfvo type="max"/>
        <color rgb="FFF8696B"/>
        <color rgb="FFFFEB84"/>
        <color rgb="FF63BE7B"/>
      </colorScale>
    </cfRule>
  </conditionalFormatting>
  <conditionalFormatting sqref="P63">
    <cfRule type="colorScale" priority="2688">
      <colorScale>
        <cfvo type="min"/>
        <cfvo type="percentile" val="50"/>
        <cfvo type="max"/>
        <color rgb="FFF8696B"/>
        <color rgb="FFFFEB84"/>
        <color rgb="FF63BE7B"/>
      </colorScale>
    </cfRule>
  </conditionalFormatting>
  <conditionalFormatting sqref="P63">
    <cfRule type="colorScale" priority="2687">
      <colorScale>
        <cfvo type="min"/>
        <cfvo type="percentile" val="50"/>
        <cfvo type="max"/>
        <color rgb="FFF8696B"/>
        <color rgb="FFFFEB84"/>
        <color rgb="FF63BE7B"/>
      </colorScale>
    </cfRule>
  </conditionalFormatting>
  <conditionalFormatting sqref="P62">
    <cfRule type="colorScale" priority="2686">
      <colorScale>
        <cfvo type="min"/>
        <cfvo type="percentile" val="50"/>
        <cfvo type="max"/>
        <color rgb="FFF8696B"/>
        <color rgb="FFFFEB84"/>
        <color rgb="FF63BE7B"/>
      </colorScale>
    </cfRule>
  </conditionalFormatting>
  <conditionalFormatting sqref="P61">
    <cfRule type="colorScale" priority="2684">
      <colorScale>
        <cfvo type="min"/>
        <cfvo type="percentile" val="50"/>
        <cfvo type="max"/>
        <color rgb="FFF8696B"/>
        <color rgb="FFFFEB84"/>
        <color rgb="FF63BE7B"/>
      </colorScale>
    </cfRule>
  </conditionalFormatting>
  <conditionalFormatting sqref="P62">
    <cfRule type="colorScale" priority="2683">
      <colorScale>
        <cfvo type="min"/>
        <cfvo type="percentile" val="50"/>
        <cfvo type="max"/>
        <color rgb="FFF8696B"/>
        <color rgb="FFFFEB84"/>
        <color rgb="FF63BE7B"/>
      </colorScale>
    </cfRule>
  </conditionalFormatting>
  <conditionalFormatting sqref="P63">
    <cfRule type="colorScale" priority="2681">
      <colorScale>
        <cfvo type="min"/>
        <cfvo type="percentile" val="50"/>
        <cfvo type="max"/>
        <color rgb="FFF8696B"/>
        <color rgb="FFFFEB84"/>
        <color rgb="FF63BE7B"/>
      </colorScale>
    </cfRule>
  </conditionalFormatting>
  <conditionalFormatting sqref="P61">
    <cfRule type="colorScale" priority="2678">
      <colorScale>
        <cfvo type="min"/>
        <cfvo type="percentile" val="50"/>
        <cfvo type="max"/>
        <color rgb="FFF8696B"/>
        <color rgb="FFFFEB84"/>
        <color rgb="FF63BE7B"/>
      </colorScale>
    </cfRule>
  </conditionalFormatting>
  <conditionalFormatting sqref="P62">
    <cfRule type="colorScale" priority="2677">
      <colorScale>
        <cfvo type="min"/>
        <cfvo type="percentile" val="50"/>
        <cfvo type="max"/>
        <color rgb="FFF8696B"/>
        <color rgb="FFFFEB84"/>
        <color rgb="FF63BE7B"/>
      </colorScale>
    </cfRule>
  </conditionalFormatting>
  <conditionalFormatting sqref="P63">
    <cfRule type="colorScale" priority="2675">
      <colorScale>
        <cfvo type="min"/>
        <cfvo type="percentile" val="50"/>
        <cfvo type="max"/>
        <color rgb="FFF8696B"/>
        <color rgb="FFFFEB84"/>
        <color rgb="FF63BE7B"/>
      </colorScale>
    </cfRule>
  </conditionalFormatting>
  <conditionalFormatting sqref="P63">
    <cfRule type="colorScale" priority="2674">
      <colorScale>
        <cfvo type="min"/>
        <cfvo type="percentile" val="50"/>
        <cfvo type="max"/>
        <color rgb="FFF8696B"/>
        <color rgb="FFFFEB84"/>
        <color rgb="FF63BE7B"/>
      </colorScale>
    </cfRule>
  </conditionalFormatting>
  <conditionalFormatting sqref="P66">
    <cfRule type="colorScale" priority="2673">
      <colorScale>
        <cfvo type="min"/>
        <cfvo type="percentile" val="50"/>
        <cfvo type="max"/>
        <color rgb="FFF8696B"/>
        <color rgb="FFFFEB84"/>
        <color rgb="FF63BE7B"/>
      </colorScale>
    </cfRule>
  </conditionalFormatting>
  <conditionalFormatting sqref="P64">
    <cfRule type="colorScale" priority="2672">
      <colorScale>
        <cfvo type="min"/>
        <cfvo type="percentile" val="50"/>
        <cfvo type="max"/>
        <color rgb="FFF8696B"/>
        <color rgb="FFFFEB84"/>
        <color rgb="FF63BE7B"/>
      </colorScale>
    </cfRule>
  </conditionalFormatting>
  <conditionalFormatting sqref="P65">
    <cfRule type="colorScale" priority="2671">
      <colorScale>
        <cfvo type="min"/>
        <cfvo type="percentile" val="50"/>
        <cfvo type="max"/>
        <color rgb="FFF8696B"/>
        <color rgb="FFFFEB84"/>
        <color rgb="FF63BE7B"/>
      </colorScale>
    </cfRule>
  </conditionalFormatting>
  <conditionalFormatting sqref="P66">
    <cfRule type="colorScale" priority="2670">
      <colorScale>
        <cfvo type="min"/>
        <cfvo type="percentile" val="50"/>
        <cfvo type="max"/>
        <color rgb="FFF8696B"/>
        <color rgb="FFFFEB84"/>
        <color rgb="FF63BE7B"/>
      </colorScale>
    </cfRule>
  </conditionalFormatting>
  <conditionalFormatting sqref="P66">
    <cfRule type="colorScale" priority="2669">
      <colorScale>
        <cfvo type="min"/>
        <cfvo type="percentile" val="50"/>
        <cfvo type="max"/>
        <color rgb="FFF8696B"/>
        <color rgb="FFFFEB84"/>
        <color rgb="FF63BE7B"/>
      </colorScale>
    </cfRule>
  </conditionalFormatting>
  <conditionalFormatting sqref="P66">
    <cfRule type="colorScale" priority="2668">
      <colorScale>
        <cfvo type="min"/>
        <cfvo type="percentile" val="50"/>
        <cfvo type="max"/>
        <color rgb="FFF8696B"/>
        <color rgb="FFFFEB84"/>
        <color rgb="FF63BE7B"/>
      </colorScale>
    </cfRule>
  </conditionalFormatting>
  <conditionalFormatting sqref="P67">
    <cfRule type="colorScale" priority="2666">
      <colorScale>
        <cfvo type="min"/>
        <cfvo type="percentile" val="50"/>
        <cfvo type="max"/>
        <color rgb="FFF8696B"/>
        <color rgb="FFFFEB84"/>
        <color rgb="FF63BE7B"/>
      </colorScale>
    </cfRule>
  </conditionalFormatting>
  <conditionalFormatting sqref="P65">
    <cfRule type="colorScale" priority="2665">
      <colorScale>
        <cfvo type="min"/>
        <cfvo type="percentile" val="50"/>
        <cfvo type="max"/>
        <color rgb="FFF8696B"/>
        <color rgb="FFFFEB84"/>
        <color rgb="FF63BE7B"/>
      </colorScale>
    </cfRule>
  </conditionalFormatting>
  <conditionalFormatting sqref="P64">
    <cfRule type="colorScale" priority="2664">
      <colorScale>
        <cfvo type="min"/>
        <cfvo type="percentile" val="50"/>
        <cfvo type="max"/>
        <color rgb="FFF8696B"/>
        <color rgb="FFFFEB84"/>
        <color rgb="FF63BE7B"/>
      </colorScale>
    </cfRule>
  </conditionalFormatting>
  <conditionalFormatting sqref="P65">
    <cfRule type="colorScale" priority="2663">
      <colorScale>
        <cfvo type="min"/>
        <cfvo type="percentile" val="50"/>
        <cfvo type="max"/>
        <color rgb="FFF8696B"/>
        <color rgb="FFFFEB84"/>
        <color rgb="FF63BE7B"/>
      </colorScale>
    </cfRule>
  </conditionalFormatting>
  <conditionalFormatting sqref="P66">
    <cfRule type="colorScale" priority="2661">
      <colorScale>
        <cfvo type="min"/>
        <cfvo type="percentile" val="50"/>
        <cfvo type="max"/>
        <color rgb="FFF8696B"/>
        <color rgb="FFFFEB84"/>
        <color rgb="FF63BE7B"/>
      </colorScale>
    </cfRule>
  </conditionalFormatting>
  <conditionalFormatting sqref="P67">
    <cfRule type="colorScale" priority="2658">
      <colorScale>
        <cfvo type="min"/>
        <cfvo type="percentile" val="50"/>
        <cfvo type="max"/>
        <color rgb="FFF8696B"/>
        <color rgb="FFFFEB84"/>
        <color rgb="FF63BE7B"/>
      </colorScale>
    </cfRule>
  </conditionalFormatting>
  <conditionalFormatting sqref="P66">
    <cfRule type="colorScale" priority="2657">
      <colorScale>
        <cfvo type="min"/>
        <cfvo type="percentile" val="50"/>
        <cfvo type="max"/>
        <color rgb="FFF8696B"/>
        <color rgb="FFFFEB84"/>
        <color rgb="FF63BE7B"/>
      </colorScale>
    </cfRule>
  </conditionalFormatting>
  <conditionalFormatting sqref="P67">
    <cfRule type="colorScale" priority="2655">
      <colorScale>
        <cfvo type="min"/>
        <cfvo type="percentile" val="50"/>
        <cfvo type="max"/>
        <color rgb="FFF8696B"/>
        <color rgb="FFFFEB84"/>
        <color rgb="FF63BE7B"/>
      </colorScale>
    </cfRule>
  </conditionalFormatting>
  <conditionalFormatting sqref="P64">
    <cfRule type="colorScale" priority="2654">
      <colorScale>
        <cfvo type="min"/>
        <cfvo type="percentile" val="50"/>
        <cfvo type="max"/>
        <color rgb="FFF8696B"/>
        <color rgb="FFFFEB84"/>
        <color rgb="FF63BE7B"/>
      </colorScale>
    </cfRule>
  </conditionalFormatting>
  <conditionalFormatting sqref="P65">
    <cfRule type="colorScale" priority="2652">
      <colorScale>
        <cfvo type="min"/>
        <cfvo type="percentile" val="50"/>
        <cfvo type="max"/>
        <color rgb="FFF8696B"/>
        <color rgb="FFFFEB84"/>
        <color rgb="FF63BE7B"/>
      </colorScale>
    </cfRule>
  </conditionalFormatting>
  <conditionalFormatting sqref="P66">
    <cfRule type="colorScale" priority="2651">
      <colorScale>
        <cfvo type="min"/>
        <cfvo type="percentile" val="50"/>
        <cfvo type="max"/>
        <color rgb="FFF8696B"/>
        <color rgb="FFFFEB84"/>
        <color rgb="FF63BE7B"/>
      </colorScale>
    </cfRule>
  </conditionalFormatting>
  <conditionalFormatting sqref="P67">
    <cfRule type="colorScale" priority="2649">
      <colorScale>
        <cfvo type="min"/>
        <cfvo type="percentile" val="50"/>
        <cfvo type="max"/>
        <color rgb="FFF8696B"/>
        <color rgb="FFFFEB84"/>
        <color rgb="FF63BE7B"/>
      </colorScale>
    </cfRule>
  </conditionalFormatting>
  <conditionalFormatting sqref="P67">
    <cfRule type="colorScale" priority="2648">
      <colorScale>
        <cfvo type="min"/>
        <cfvo type="percentile" val="50"/>
        <cfvo type="max"/>
        <color rgb="FFF8696B"/>
        <color rgb="FFFFEB84"/>
        <color rgb="FF63BE7B"/>
      </colorScale>
    </cfRule>
  </conditionalFormatting>
  <conditionalFormatting sqref="P65">
    <cfRule type="colorScale" priority="2647">
      <colorScale>
        <cfvo type="min"/>
        <cfvo type="percentile" val="50"/>
        <cfvo type="max"/>
        <color rgb="FFF8696B"/>
        <color rgb="FFFFEB84"/>
        <color rgb="FF63BE7B"/>
      </colorScale>
    </cfRule>
  </conditionalFormatting>
  <conditionalFormatting sqref="P67">
    <cfRule type="colorScale" priority="2646">
      <colorScale>
        <cfvo type="min"/>
        <cfvo type="percentile" val="50"/>
        <cfvo type="max"/>
        <color rgb="FFF8696B"/>
        <color rgb="FFFFEB84"/>
        <color rgb="FF63BE7B"/>
      </colorScale>
    </cfRule>
  </conditionalFormatting>
  <conditionalFormatting sqref="P65">
    <cfRule type="colorScale" priority="2644">
      <colorScale>
        <cfvo type="min"/>
        <cfvo type="percentile" val="50"/>
        <cfvo type="max"/>
        <color rgb="FFF8696B"/>
        <color rgb="FFFFEB84"/>
        <color rgb="FF63BE7B"/>
      </colorScale>
    </cfRule>
  </conditionalFormatting>
  <conditionalFormatting sqref="P65">
    <cfRule type="colorScale" priority="2643">
      <colorScale>
        <cfvo type="min"/>
        <cfvo type="percentile" val="50"/>
        <cfvo type="max"/>
        <color rgb="FFF8696B"/>
        <color rgb="FFFFEB84"/>
        <color rgb="FF63BE7B"/>
      </colorScale>
    </cfRule>
  </conditionalFormatting>
  <conditionalFormatting sqref="P66">
    <cfRule type="colorScale" priority="2642">
      <colorScale>
        <cfvo type="min"/>
        <cfvo type="percentile" val="50"/>
        <cfvo type="max"/>
        <color rgb="FFF8696B"/>
        <color rgb="FFFFEB84"/>
        <color rgb="FF63BE7B"/>
      </colorScale>
    </cfRule>
  </conditionalFormatting>
  <conditionalFormatting sqref="P67">
    <cfRule type="colorScale" priority="2640">
      <colorScale>
        <cfvo type="min"/>
        <cfvo type="percentile" val="50"/>
        <cfvo type="max"/>
        <color rgb="FFF8696B"/>
        <color rgb="FFFFEB84"/>
        <color rgb="FF63BE7B"/>
      </colorScale>
    </cfRule>
  </conditionalFormatting>
  <conditionalFormatting sqref="P67">
    <cfRule type="colorScale" priority="2639">
      <colorScale>
        <cfvo type="min"/>
        <cfvo type="percentile" val="50"/>
        <cfvo type="max"/>
        <color rgb="FFF8696B"/>
        <color rgb="FFFFEB84"/>
        <color rgb="FF63BE7B"/>
      </colorScale>
    </cfRule>
  </conditionalFormatting>
  <conditionalFormatting sqref="P66">
    <cfRule type="colorScale" priority="2638">
      <colorScale>
        <cfvo type="min"/>
        <cfvo type="percentile" val="50"/>
        <cfvo type="max"/>
        <color rgb="FFF8696B"/>
        <color rgb="FFFFEB84"/>
        <color rgb="FF63BE7B"/>
      </colorScale>
    </cfRule>
  </conditionalFormatting>
  <conditionalFormatting sqref="P65">
    <cfRule type="colorScale" priority="2636">
      <colorScale>
        <cfvo type="min"/>
        <cfvo type="percentile" val="50"/>
        <cfvo type="max"/>
        <color rgb="FFF8696B"/>
        <color rgb="FFFFEB84"/>
        <color rgb="FF63BE7B"/>
      </colorScale>
    </cfRule>
  </conditionalFormatting>
  <conditionalFormatting sqref="P66">
    <cfRule type="colorScale" priority="2635">
      <colorScale>
        <cfvo type="min"/>
        <cfvo type="percentile" val="50"/>
        <cfvo type="max"/>
        <color rgb="FFF8696B"/>
        <color rgb="FFFFEB84"/>
        <color rgb="FF63BE7B"/>
      </colorScale>
    </cfRule>
  </conditionalFormatting>
  <conditionalFormatting sqref="P67">
    <cfRule type="colorScale" priority="2633">
      <colorScale>
        <cfvo type="min"/>
        <cfvo type="percentile" val="50"/>
        <cfvo type="max"/>
        <color rgb="FFF8696B"/>
        <color rgb="FFFFEB84"/>
        <color rgb="FF63BE7B"/>
      </colorScale>
    </cfRule>
  </conditionalFormatting>
  <conditionalFormatting sqref="P65">
    <cfRule type="colorScale" priority="2630">
      <colorScale>
        <cfvo type="min"/>
        <cfvo type="percentile" val="50"/>
        <cfvo type="max"/>
        <color rgb="FFF8696B"/>
        <color rgb="FFFFEB84"/>
        <color rgb="FF63BE7B"/>
      </colorScale>
    </cfRule>
  </conditionalFormatting>
  <conditionalFormatting sqref="P66">
    <cfRule type="colorScale" priority="2629">
      <colorScale>
        <cfvo type="min"/>
        <cfvo type="percentile" val="50"/>
        <cfvo type="max"/>
        <color rgb="FFF8696B"/>
        <color rgb="FFFFEB84"/>
        <color rgb="FF63BE7B"/>
      </colorScale>
    </cfRule>
  </conditionalFormatting>
  <conditionalFormatting sqref="P67">
    <cfRule type="colorScale" priority="2627">
      <colorScale>
        <cfvo type="min"/>
        <cfvo type="percentile" val="50"/>
        <cfvo type="max"/>
        <color rgb="FFF8696B"/>
        <color rgb="FFFFEB84"/>
        <color rgb="FF63BE7B"/>
      </colorScale>
    </cfRule>
  </conditionalFormatting>
  <conditionalFormatting sqref="P67">
    <cfRule type="colorScale" priority="2626">
      <colorScale>
        <cfvo type="min"/>
        <cfvo type="percentile" val="50"/>
        <cfvo type="max"/>
        <color rgb="FFF8696B"/>
        <color rgb="FFFFEB84"/>
        <color rgb="FF63BE7B"/>
      </colorScale>
    </cfRule>
  </conditionalFormatting>
  <conditionalFormatting sqref="P68">
    <cfRule type="colorScale" priority="2625">
      <colorScale>
        <cfvo type="min"/>
        <cfvo type="percentile" val="50"/>
        <cfvo type="max"/>
        <color rgb="FFF8696B"/>
        <color rgb="FFFFEB84"/>
        <color rgb="FF63BE7B"/>
      </colorScale>
    </cfRule>
  </conditionalFormatting>
  <conditionalFormatting sqref="P68">
    <cfRule type="colorScale" priority="2622">
      <colorScale>
        <cfvo type="min"/>
        <cfvo type="percentile" val="50"/>
        <cfvo type="max"/>
        <color rgb="FFF8696B"/>
        <color rgb="FFFFEB84"/>
        <color rgb="FF63BE7B"/>
      </colorScale>
    </cfRule>
  </conditionalFormatting>
  <conditionalFormatting sqref="P68">
    <cfRule type="colorScale" priority="2621">
      <colorScale>
        <cfvo type="min"/>
        <cfvo type="percentile" val="50"/>
        <cfvo type="max"/>
        <color rgb="FFF8696B"/>
        <color rgb="FFFFEB84"/>
        <color rgb="FF63BE7B"/>
      </colorScale>
    </cfRule>
  </conditionalFormatting>
  <conditionalFormatting sqref="P68">
    <cfRule type="colorScale" priority="2620">
      <colorScale>
        <cfvo type="min"/>
        <cfvo type="percentile" val="50"/>
        <cfvo type="max"/>
        <color rgb="FFF8696B"/>
        <color rgb="FFFFEB84"/>
        <color rgb="FF63BE7B"/>
      </colorScale>
    </cfRule>
  </conditionalFormatting>
  <conditionalFormatting sqref="P69">
    <cfRule type="colorScale" priority="2619">
      <colorScale>
        <cfvo type="min"/>
        <cfvo type="percentile" val="50"/>
        <cfvo type="max"/>
        <color rgb="FFF8696B"/>
        <color rgb="FFFFEB84"/>
        <color rgb="FF63BE7B"/>
      </colorScale>
    </cfRule>
  </conditionalFormatting>
  <conditionalFormatting sqref="P70">
    <cfRule type="colorScale" priority="2618">
      <colorScale>
        <cfvo type="min"/>
        <cfvo type="percentile" val="50"/>
        <cfvo type="max"/>
        <color rgb="FFF8696B"/>
        <color rgb="FFFFEB84"/>
        <color rgb="FF63BE7B"/>
      </colorScale>
    </cfRule>
  </conditionalFormatting>
  <conditionalFormatting sqref="P71">
    <cfRule type="colorScale" priority="2614">
      <colorScale>
        <cfvo type="min"/>
        <cfvo type="percentile" val="50"/>
        <cfvo type="max"/>
        <color rgb="FFF8696B"/>
        <color rgb="FFFFEB84"/>
        <color rgb="FF63BE7B"/>
      </colorScale>
    </cfRule>
  </conditionalFormatting>
  <conditionalFormatting sqref="P68">
    <cfRule type="colorScale" priority="2613">
      <colorScale>
        <cfvo type="min"/>
        <cfvo type="percentile" val="50"/>
        <cfvo type="max"/>
        <color rgb="FFF8696B"/>
        <color rgb="FFFFEB84"/>
        <color rgb="FF63BE7B"/>
      </colorScale>
    </cfRule>
  </conditionalFormatting>
  <conditionalFormatting sqref="P68">
    <cfRule type="colorScale" priority="2612">
      <colorScale>
        <cfvo type="min"/>
        <cfvo type="percentile" val="50"/>
        <cfvo type="max"/>
        <color rgb="FFF8696B"/>
        <color rgb="FFFFEB84"/>
        <color rgb="FF63BE7B"/>
      </colorScale>
    </cfRule>
  </conditionalFormatting>
  <conditionalFormatting sqref="P68">
    <cfRule type="colorScale" priority="2611">
      <colorScale>
        <cfvo type="min"/>
        <cfvo type="percentile" val="50"/>
        <cfvo type="max"/>
        <color rgb="FFF8696B"/>
        <color rgb="FFFFEB84"/>
        <color rgb="FF63BE7B"/>
      </colorScale>
    </cfRule>
  </conditionalFormatting>
  <conditionalFormatting sqref="P70">
    <cfRule type="colorScale" priority="2610">
      <colorScale>
        <cfvo type="min"/>
        <cfvo type="percentile" val="50"/>
        <cfvo type="max"/>
        <color rgb="FFF8696B"/>
        <color rgb="FFFFEB84"/>
        <color rgb="FF63BE7B"/>
      </colorScale>
    </cfRule>
  </conditionalFormatting>
  <conditionalFormatting sqref="P69">
    <cfRule type="colorScale" priority="2609">
      <colorScale>
        <cfvo type="min"/>
        <cfvo type="percentile" val="50"/>
        <cfvo type="max"/>
        <color rgb="FFF8696B"/>
        <color rgb="FFFFEB84"/>
        <color rgb="FF63BE7B"/>
      </colorScale>
    </cfRule>
  </conditionalFormatting>
  <conditionalFormatting sqref="P70">
    <cfRule type="colorScale" priority="2608">
      <colorScale>
        <cfvo type="min"/>
        <cfvo type="percentile" val="50"/>
        <cfvo type="max"/>
        <color rgb="FFF8696B"/>
        <color rgb="FFFFEB84"/>
        <color rgb="FF63BE7B"/>
      </colorScale>
    </cfRule>
  </conditionalFormatting>
  <conditionalFormatting sqref="P70">
    <cfRule type="colorScale" priority="2607">
      <colorScale>
        <cfvo type="min"/>
        <cfvo type="percentile" val="50"/>
        <cfvo type="max"/>
        <color rgb="FFF8696B"/>
        <color rgb="FFFFEB84"/>
        <color rgb="FF63BE7B"/>
      </colorScale>
    </cfRule>
  </conditionalFormatting>
  <conditionalFormatting sqref="P71">
    <cfRule type="colorScale" priority="2605">
      <colorScale>
        <cfvo type="min"/>
        <cfvo type="percentile" val="50"/>
        <cfvo type="max"/>
        <color rgb="FFF8696B"/>
        <color rgb="FFFFEB84"/>
        <color rgb="FF63BE7B"/>
      </colorScale>
    </cfRule>
  </conditionalFormatting>
  <conditionalFormatting sqref="P69">
    <cfRule type="colorScale" priority="2604">
      <colorScale>
        <cfvo type="min"/>
        <cfvo type="percentile" val="50"/>
        <cfvo type="max"/>
        <color rgb="FFF8696B"/>
        <color rgb="FFFFEB84"/>
        <color rgb="FF63BE7B"/>
      </colorScale>
    </cfRule>
  </conditionalFormatting>
  <conditionalFormatting sqref="P71">
    <cfRule type="colorScale" priority="2603">
      <colorScale>
        <cfvo type="min"/>
        <cfvo type="percentile" val="50"/>
        <cfvo type="max"/>
        <color rgb="FFF8696B"/>
        <color rgb="FFFFEB84"/>
        <color rgb="FF63BE7B"/>
      </colorScale>
    </cfRule>
  </conditionalFormatting>
  <conditionalFormatting sqref="P70">
    <cfRule type="colorScale" priority="2602">
      <colorScale>
        <cfvo type="min"/>
        <cfvo type="percentile" val="50"/>
        <cfvo type="max"/>
        <color rgb="FFF8696B"/>
        <color rgb="FFFFEB84"/>
        <color rgb="FF63BE7B"/>
      </colorScale>
    </cfRule>
  </conditionalFormatting>
  <conditionalFormatting sqref="P71">
    <cfRule type="colorScale" priority="2600">
      <colorScale>
        <cfvo type="min"/>
        <cfvo type="percentile" val="50"/>
        <cfvo type="max"/>
        <color rgb="FFF8696B"/>
        <color rgb="FFFFEB84"/>
        <color rgb="FF63BE7B"/>
      </colorScale>
    </cfRule>
  </conditionalFormatting>
  <conditionalFormatting sqref="P70">
    <cfRule type="colorScale" priority="2599">
      <colorScale>
        <cfvo type="min"/>
        <cfvo type="percentile" val="50"/>
        <cfvo type="max"/>
        <color rgb="FFF8696B"/>
        <color rgb="FFFFEB84"/>
        <color rgb="FF63BE7B"/>
      </colorScale>
    </cfRule>
  </conditionalFormatting>
  <conditionalFormatting sqref="P68">
    <cfRule type="colorScale" priority="2598">
      <colorScale>
        <cfvo type="min"/>
        <cfvo type="percentile" val="50"/>
        <cfvo type="max"/>
        <color rgb="FFF8696B"/>
        <color rgb="FFFFEB84"/>
        <color rgb="FF63BE7B"/>
      </colorScale>
    </cfRule>
  </conditionalFormatting>
  <conditionalFormatting sqref="P69">
    <cfRule type="colorScale" priority="2597">
      <colorScale>
        <cfvo type="min"/>
        <cfvo type="percentile" val="50"/>
        <cfvo type="max"/>
        <color rgb="FFF8696B"/>
        <color rgb="FFFFEB84"/>
        <color rgb="FF63BE7B"/>
      </colorScale>
    </cfRule>
  </conditionalFormatting>
  <conditionalFormatting sqref="P70">
    <cfRule type="colorScale" priority="2596">
      <colorScale>
        <cfvo type="min"/>
        <cfvo type="percentile" val="50"/>
        <cfvo type="max"/>
        <color rgb="FFF8696B"/>
        <color rgb="FFFFEB84"/>
        <color rgb="FF63BE7B"/>
      </colorScale>
    </cfRule>
  </conditionalFormatting>
  <conditionalFormatting sqref="P70">
    <cfRule type="colorScale" priority="2595">
      <colorScale>
        <cfvo type="min"/>
        <cfvo type="percentile" val="50"/>
        <cfvo type="max"/>
        <color rgb="FFF8696B"/>
        <color rgb="FFFFEB84"/>
        <color rgb="FF63BE7B"/>
      </colorScale>
    </cfRule>
  </conditionalFormatting>
  <conditionalFormatting sqref="P70">
    <cfRule type="colorScale" priority="2594">
      <colorScale>
        <cfvo type="min"/>
        <cfvo type="percentile" val="50"/>
        <cfvo type="max"/>
        <color rgb="FFF8696B"/>
        <color rgb="FFFFEB84"/>
        <color rgb="FF63BE7B"/>
      </colorScale>
    </cfRule>
  </conditionalFormatting>
  <conditionalFormatting sqref="P71">
    <cfRule type="colorScale" priority="2592">
      <colorScale>
        <cfvo type="min"/>
        <cfvo type="percentile" val="50"/>
        <cfvo type="max"/>
        <color rgb="FFF8696B"/>
        <color rgb="FFFFEB84"/>
        <color rgb="FF63BE7B"/>
      </colorScale>
    </cfRule>
  </conditionalFormatting>
  <conditionalFormatting sqref="P69">
    <cfRule type="colorScale" priority="2591">
      <colorScale>
        <cfvo type="min"/>
        <cfvo type="percentile" val="50"/>
        <cfvo type="max"/>
        <color rgb="FFF8696B"/>
        <color rgb="FFFFEB84"/>
        <color rgb="FF63BE7B"/>
      </colorScale>
    </cfRule>
  </conditionalFormatting>
  <conditionalFormatting sqref="P68">
    <cfRule type="colorScale" priority="2590">
      <colorScale>
        <cfvo type="min"/>
        <cfvo type="percentile" val="50"/>
        <cfvo type="max"/>
        <color rgb="FFF8696B"/>
        <color rgb="FFFFEB84"/>
        <color rgb="FF63BE7B"/>
      </colorScale>
    </cfRule>
  </conditionalFormatting>
  <conditionalFormatting sqref="P69">
    <cfRule type="colorScale" priority="2589">
      <colorScale>
        <cfvo type="min"/>
        <cfvo type="percentile" val="50"/>
        <cfvo type="max"/>
        <color rgb="FFF8696B"/>
        <color rgb="FFFFEB84"/>
        <color rgb="FF63BE7B"/>
      </colorScale>
    </cfRule>
  </conditionalFormatting>
  <conditionalFormatting sqref="P70">
    <cfRule type="colorScale" priority="2587">
      <colorScale>
        <cfvo type="min"/>
        <cfvo type="percentile" val="50"/>
        <cfvo type="max"/>
        <color rgb="FFF8696B"/>
        <color rgb="FFFFEB84"/>
        <color rgb="FF63BE7B"/>
      </colorScale>
    </cfRule>
  </conditionalFormatting>
  <conditionalFormatting sqref="P71">
    <cfRule type="colorScale" priority="2584">
      <colorScale>
        <cfvo type="min"/>
        <cfvo type="percentile" val="50"/>
        <cfvo type="max"/>
        <color rgb="FFF8696B"/>
        <color rgb="FFFFEB84"/>
        <color rgb="FF63BE7B"/>
      </colorScale>
    </cfRule>
  </conditionalFormatting>
  <conditionalFormatting sqref="P70">
    <cfRule type="colorScale" priority="2583">
      <colorScale>
        <cfvo type="min"/>
        <cfvo type="percentile" val="50"/>
        <cfvo type="max"/>
        <color rgb="FFF8696B"/>
        <color rgb="FFFFEB84"/>
        <color rgb="FF63BE7B"/>
      </colorScale>
    </cfRule>
  </conditionalFormatting>
  <conditionalFormatting sqref="P71">
    <cfRule type="colorScale" priority="2581">
      <colorScale>
        <cfvo type="min"/>
        <cfvo type="percentile" val="50"/>
        <cfvo type="max"/>
        <color rgb="FFF8696B"/>
        <color rgb="FFFFEB84"/>
        <color rgb="FF63BE7B"/>
      </colorScale>
    </cfRule>
  </conditionalFormatting>
  <conditionalFormatting sqref="P68">
    <cfRule type="colorScale" priority="2580">
      <colorScale>
        <cfvo type="min"/>
        <cfvo type="percentile" val="50"/>
        <cfvo type="max"/>
        <color rgb="FFF8696B"/>
        <color rgb="FFFFEB84"/>
        <color rgb="FF63BE7B"/>
      </colorScale>
    </cfRule>
  </conditionalFormatting>
  <conditionalFormatting sqref="P69">
    <cfRule type="colorScale" priority="2578">
      <colorScale>
        <cfvo type="min"/>
        <cfvo type="percentile" val="50"/>
        <cfvo type="max"/>
        <color rgb="FFF8696B"/>
        <color rgb="FFFFEB84"/>
        <color rgb="FF63BE7B"/>
      </colorScale>
    </cfRule>
  </conditionalFormatting>
  <conditionalFormatting sqref="P70">
    <cfRule type="colorScale" priority="2577">
      <colorScale>
        <cfvo type="min"/>
        <cfvo type="percentile" val="50"/>
        <cfvo type="max"/>
        <color rgb="FFF8696B"/>
        <color rgb="FFFFEB84"/>
        <color rgb="FF63BE7B"/>
      </colorScale>
    </cfRule>
  </conditionalFormatting>
  <conditionalFormatting sqref="P71">
    <cfRule type="colorScale" priority="2575">
      <colorScale>
        <cfvo type="min"/>
        <cfvo type="percentile" val="50"/>
        <cfvo type="max"/>
        <color rgb="FFF8696B"/>
        <color rgb="FFFFEB84"/>
        <color rgb="FF63BE7B"/>
      </colorScale>
    </cfRule>
  </conditionalFormatting>
  <conditionalFormatting sqref="P71">
    <cfRule type="colorScale" priority="2574">
      <colorScale>
        <cfvo type="min"/>
        <cfvo type="percentile" val="50"/>
        <cfvo type="max"/>
        <color rgb="FFF8696B"/>
        <color rgb="FFFFEB84"/>
        <color rgb="FF63BE7B"/>
      </colorScale>
    </cfRule>
  </conditionalFormatting>
  <conditionalFormatting sqref="P69">
    <cfRule type="colorScale" priority="2573">
      <colorScale>
        <cfvo type="min"/>
        <cfvo type="percentile" val="50"/>
        <cfvo type="max"/>
        <color rgb="FFF8696B"/>
        <color rgb="FFFFEB84"/>
        <color rgb="FF63BE7B"/>
      </colorScale>
    </cfRule>
  </conditionalFormatting>
  <conditionalFormatting sqref="P71">
    <cfRule type="colorScale" priority="2572">
      <colorScale>
        <cfvo type="min"/>
        <cfvo type="percentile" val="50"/>
        <cfvo type="max"/>
        <color rgb="FFF8696B"/>
        <color rgb="FFFFEB84"/>
        <color rgb="FF63BE7B"/>
      </colorScale>
    </cfRule>
  </conditionalFormatting>
  <conditionalFormatting sqref="P69">
    <cfRule type="colorScale" priority="2570">
      <colorScale>
        <cfvo type="min"/>
        <cfvo type="percentile" val="50"/>
        <cfvo type="max"/>
        <color rgb="FFF8696B"/>
        <color rgb="FFFFEB84"/>
        <color rgb="FF63BE7B"/>
      </colorScale>
    </cfRule>
  </conditionalFormatting>
  <conditionalFormatting sqref="P69">
    <cfRule type="colorScale" priority="2569">
      <colorScale>
        <cfvo type="min"/>
        <cfvo type="percentile" val="50"/>
        <cfvo type="max"/>
        <color rgb="FFF8696B"/>
        <color rgb="FFFFEB84"/>
        <color rgb="FF63BE7B"/>
      </colorScale>
    </cfRule>
  </conditionalFormatting>
  <conditionalFormatting sqref="P70">
    <cfRule type="colorScale" priority="2568">
      <colorScale>
        <cfvo type="min"/>
        <cfvo type="percentile" val="50"/>
        <cfvo type="max"/>
        <color rgb="FFF8696B"/>
        <color rgb="FFFFEB84"/>
        <color rgb="FF63BE7B"/>
      </colorScale>
    </cfRule>
  </conditionalFormatting>
  <conditionalFormatting sqref="P71">
    <cfRule type="colorScale" priority="2566">
      <colorScale>
        <cfvo type="min"/>
        <cfvo type="percentile" val="50"/>
        <cfvo type="max"/>
        <color rgb="FFF8696B"/>
        <color rgb="FFFFEB84"/>
        <color rgb="FF63BE7B"/>
      </colorScale>
    </cfRule>
  </conditionalFormatting>
  <conditionalFormatting sqref="P71">
    <cfRule type="colorScale" priority="2565">
      <colorScale>
        <cfvo type="min"/>
        <cfvo type="percentile" val="50"/>
        <cfvo type="max"/>
        <color rgb="FFF8696B"/>
        <color rgb="FFFFEB84"/>
        <color rgb="FF63BE7B"/>
      </colorScale>
    </cfRule>
  </conditionalFormatting>
  <conditionalFormatting sqref="P70">
    <cfRule type="colorScale" priority="2564">
      <colorScale>
        <cfvo type="min"/>
        <cfvo type="percentile" val="50"/>
        <cfvo type="max"/>
        <color rgb="FFF8696B"/>
        <color rgb="FFFFEB84"/>
        <color rgb="FF63BE7B"/>
      </colorScale>
    </cfRule>
  </conditionalFormatting>
  <conditionalFormatting sqref="P69">
    <cfRule type="colorScale" priority="2562">
      <colorScale>
        <cfvo type="min"/>
        <cfvo type="percentile" val="50"/>
        <cfvo type="max"/>
        <color rgb="FFF8696B"/>
        <color rgb="FFFFEB84"/>
        <color rgb="FF63BE7B"/>
      </colorScale>
    </cfRule>
  </conditionalFormatting>
  <conditionalFormatting sqref="P70">
    <cfRule type="colorScale" priority="2561">
      <colorScale>
        <cfvo type="min"/>
        <cfvo type="percentile" val="50"/>
        <cfvo type="max"/>
        <color rgb="FFF8696B"/>
        <color rgb="FFFFEB84"/>
        <color rgb="FF63BE7B"/>
      </colorScale>
    </cfRule>
  </conditionalFormatting>
  <conditionalFormatting sqref="P71">
    <cfRule type="colorScale" priority="2559">
      <colorScale>
        <cfvo type="min"/>
        <cfvo type="percentile" val="50"/>
        <cfvo type="max"/>
        <color rgb="FFF8696B"/>
        <color rgb="FFFFEB84"/>
        <color rgb="FF63BE7B"/>
      </colorScale>
    </cfRule>
  </conditionalFormatting>
  <conditionalFormatting sqref="P69">
    <cfRule type="colorScale" priority="2556">
      <colorScale>
        <cfvo type="min"/>
        <cfvo type="percentile" val="50"/>
        <cfvo type="max"/>
        <color rgb="FFF8696B"/>
        <color rgb="FFFFEB84"/>
        <color rgb="FF63BE7B"/>
      </colorScale>
    </cfRule>
  </conditionalFormatting>
  <conditionalFormatting sqref="P70">
    <cfRule type="colorScale" priority="2555">
      <colorScale>
        <cfvo type="min"/>
        <cfvo type="percentile" val="50"/>
        <cfvo type="max"/>
        <color rgb="FFF8696B"/>
        <color rgb="FFFFEB84"/>
        <color rgb="FF63BE7B"/>
      </colorScale>
    </cfRule>
  </conditionalFormatting>
  <conditionalFormatting sqref="P71">
    <cfRule type="colorScale" priority="2553">
      <colorScale>
        <cfvo type="min"/>
        <cfvo type="percentile" val="50"/>
        <cfvo type="max"/>
        <color rgb="FFF8696B"/>
        <color rgb="FFFFEB84"/>
        <color rgb="FF63BE7B"/>
      </colorScale>
    </cfRule>
  </conditionalFormatting>
  <conditionalFormatting sqref="P71">
    <cfRule type="colorScale" priority="2552">
      <colorScale>
        <cfvo type="min"/>
        <cfvo type="percentile" val="50"/>
        <cfvo type="max"/>
        <color rgb="FFF8696B"/>
        <color rgb="FFFFEB84"/>
        <color rgb="FF63BE7B"/>
      </colorScale>
    </cfRule>
  </conditionalFormatting>
  <conditionalFormatting sqref="P72">
    <cfRule type="colorScale" priority="2551">
      <colorScale>
        <cfvo type="min"/>
        <cfvo type="percentile" val="50"/>
        <cfvo type="max"/>
        <color rgb="FFF8696B"/>
        <color rgb="FFFFEB84"/>
        <color rgb="FF63BE7B"/>
      </colorScale>
    </cfRule>
  </conditionalFormatting>
  <conditionalFormatting sqref="P72">
    <cfRule type="colorScale" priority="2548">
      <colorScale>
        <cfvo type="min"/>
        <cfvo type="percentile" val="50"/>
        <cfvo type="max"/>
        <color rgb="FFF8696B"/>
        <color rgb="FFFFEB84"/>
        <color rgb="FF63BE7B"/>
      </colorScale>
    </cfRule>
  </conditionalFormatting>
  <conditionalFormatting sqref="P72">
    <cfRule type="colorScale" priority="2547">
      <colorScale>
        <cfvo type="min"/>
        <cfvo type="percentile" val="50"/>
        <cfvo type="max"/>
        <color rgb="FFF8696B"/>
        <color rgb="FFFFEB84"/>
        <color rgb="FF63BE7B"/>
      </colorScale>
    </cfRule>
  </conditionalFormatting>
  <conditionalFormatting sqref="P72">
    <cfRule type="colorScale" priority="2546">
      <colorScale>
        <cfvo type="min"/>
        <cfvo type="percentile" val="50"/>
        <cfvo type="max"/>
        <color rgb="FFF8696B"/>
        <color rgb="FFFFEB84"/>
        <color rgb="FF63BE7B"/>
      </colorScale>
    </cfRule>
  </conditionalFormatting>
  <conditionalFormatting sqref="P73">
    <cfRule type="colorScale" priority="2545">
      <colorScale>
        <cfvo type="min"/>
        <cfvo type="percentile" val="50"/>
        <cfvo type="max"/>
        <color rgb="FFF8696B"/>
        <color rgb="FFFFEB84"/>
        <color rgb="FF63BE7B"/>
      </colorScale>
    </cfRule>
  </conditionalFormatting>
  <conditionalFormatting sqref="P74">
    <cfRule type="colorScale" priority="2544">
      <colorScale>
        <cfvo type="min"/>
        <cfvo type="percentile" val="50"/>
        <cfvo type="max"/>
        <color rgb="FFF8696B"/>
        <color rgb="FFFFEB84"/>
        <color rgb="FF63BE7B"/>
      </colorScale>
    </cfRule>
  </conditionalFormatting>
  <conditionalFormatting sqref="P75">
    <cfRule type="colorScale" priority="2540">
      <colorScale>
        <cfvo type="min"/>
        <cfvo type="percentile" val="50"/>
        <cfvo type="max"/>
        <color rgb="FFF8696B"/>
        <color rgb="FFFFEB84"/>
        <color rgb="FF63BE7B"/>
      </colorScale>
    </cfRule>
  </conditionalFormatting>
  <conditionalFormatting sqref="P72">
    <cfRule type="colorScale" priority="2539">
      <colorScale>
        <cfvo type="min"/>
        <cfvo type="percentile" val="50"/>
        <cfvo type="max"/>
        <color rgb="FFF8696B"/>
        <color rgb="FFFFEB84"/>
        <color rgb="FF63BE7B"/>
      </colorScale>
    </cfRule>
  </conditionalFormatting>
  <conditionalFormatting sqref="P72">
    <cfRule type="colorScale" priority="2538">
      <colorScale>
        <cfvo type="min"/>
        <cfvo type="percentile" val="50"/>
        <cfvo type="max"/>
        <color rgb="FFF8696B"/>
        <color rgb="FFFFEB84"/>
        <color rgb="FF63BE7B"/>
      </colorScale>
    </cfRule>
  </conditionalFormatting>
  <conditionalFormatting sqref="P72">
    <cfRule type="colorScale" priority="2537">
      <colorScale>
        <cfvo type="min"/>
        <cfvo type="percentile" val="50"/>
        <cfvo type="max"/>
        <color rgb="FFF8696B"/>
        <color rgb="FFFFEB84"/>
        <color rgb="FF63BE7B"/>
      </colorScale>
    </cfRule>
  </conditionalFormatting>
  <conditionalFormatting sqref="P74">
    <cfRule type="colorScale" priority="2536">
      <colorScale>
        <cfvo type="min"/>
        <cfvo type="percentile" val="50"/>
        <cfvo type="max"/>
        <color rgb="FFF8696B"/>
        <color rgb="FFFFEB84"/>
        <color rgb="FF63BE7B"/>
      </colorScale>
    </cfRule>
  </conditionalFormatting>
  <conditionalFormatting sqref="P73">
    <cfRule type="colorScale" priority="2535">
      <colorScale>
        <cfvo type="min"/>
        <cfvo type="percentile" val="50"/>
        <cfvo type="max"/>
        <color rgb="FFF8696B"/>
        <color rgb="FFFFEB84"/>
        <color rgb="FF63BE7B"/>
      </colorScale>
    </cfRule>
  </conditionalFormatting>
  <conditionalFormatting sqref="P74">
    <cfRule type="colorScale" priority="2534">
      <colorScale>
        <cfvo type="min"/>
        <cfvo type="percentile" val="50"/>
        <cfvo type="max"/>
        <color rgb="FFF8696B"/>
        <color rgb="FFFFEB84"/>
        <color rgb="FF63BE7B"/>
      </colorScale>
    </cfRule>
  </conditionalFormatting>
  <conditionalFormatting sqref="P74">
    <cfRule type="colorScale" priority="2533">
      <colorScale>
        <cfvo type="min"/>
        <cfvo type="percentile" val="50"/>
        <cfvo type="max"/>
        <color rgb="FFF8696B"/>
        <color rgb="FFFFEB84"/>
        <color rgb="FF63BE7B"/>
      </colorScale>
    </cfRule>
  </conditionalFormatting>
  <conditionalFormatting sqref="P75">
    <cfRule type="colorScale" priority="2531">
      <colorScale>
        <cfvo type="min"/>
        <cfvo type="percentile" val="50"/>
        <cfvo type="max"/>
        <color rgb="FFF8696B"/>
        <color rgb="FFFFEB84"/>
        <color rgb="FF63BE7B"/>
      </colorScale>
    </cfRule>
  </conditionalFormatting>
  <conditionalFormatting sqref="P73">
    <cfRule type="colorScale" priority="2530">
      <colorScale>
        <cfvo type="min"/>
        <cfvo type="percentile" val="50"/>
        <cfvo type="max"/>
        <color rgb="FFF8696B"/>
        <color rgb="FFFFEB84"/>
        <color rgb="FF63BE7B"/>
      </colorScale>
    </cfRule>
  </conditionalFormatting>
  <conditionalFormatting sqref="P75">
    <cfRule type="colorScale" priority="2529">
      <colorScale>
        <cfvo type="min"/>
        <cfvo type="percentile" val="50"/>
        <cfvo type="max"/>
        <color rgb="FFF8696B"/>
        <color rgb="FFFFEB84"/>
        <color rgb="FF63BE7B"/>
      </colorScale>
    </cfRule>
  </conditionalFormatting>
  <conditionalFormatting sqref="P74">
    <cfRule type="colorScale" priority="2528">
      <colorScale>
        <cfvo type="min"/>
        <cfvo type="percentile" val="50"/>
        <cfvo type="max"/>
        <color rgb="FFF8696B"/>
        <color rgb="FFFFEB84"/>
        <color rgb="FF63BE7B"/>
      </colorScale>
    </cfRule>
  </conditionalFormatting>
  <conditionalFormatting sqref="P75">
    <cfRule type="colorScale" priority="2526">
      <colorScale>
        <cfvo type="min"/>
        <cfvo type="percentile" val="50"/>
        <cfvo type="max"/>
        <color rgb="FFF8696B"/>
        <color rgb="FFFFEB84"/>
        <color rgb="FF63BE7B"/>
      </colorScale>
    </cfRule>
  </conditionalFormatting>
  <conditionalFormatting sqref="P74">
    <cfRule type="colorScale" priority="2525">
      <colorScale>
        <cfvo type="min"/>
        <cfvo type="percentile" val="50"/>
        <cfvo type="max"/>
        <color rgb="FFF8696B"/>
        <color rgb="FFFFEB84"/>
        <color rgb="FF63BE7B"/>
      </colorScale>
    </cfRule>
  </conditionalFormatting>
  <conditionalFormatting sqref="P72">
    <cfRule type="colorScale" priority="2524">
      <colorScale>
        <cfvo type="min"/>
        <cfvo type="percentile" val="50"/>
        <cfvo type="max"/>
        <color rgb="FFF8696B"/>
        <color rgb="FFFFEB84"/>
        <color rgb="FF63BE7B"/>
      </colorScale>
    </cfRule>
  </conditionalFormatting>
  <conditionalFormatting sqref="P73">
    <cfRule type="colorScale" priority="2523">
      <colorScale>
        <cfvo type="min"/>
        <cfvo type="percentile" val="50"/>
        <cfvo type="max"/>
        <color rgb="FFF8696B"/>
        <color rgb="FFFFEB84"/>
        <color rgb="FF63BE7B"/>
      </colorScale>
    </cfRule>
  </conditionalFormatting>
  <conditionalFormatting sqref="P74">
    <cfRule type="colorScale" priority="2522">
      <colorScale>
        <cfvo type="min"/>
        <cfvo type="percentile" val="50"/>
        <cfvo type="max"/>
        <color rgb="FFF8696B"/>
        <color rgb="FFFFEB84"/>
        <color rgb="FF63BE7B"/>
      </colorScale>
    </cfRule>
  </conditionalFormatting>
  <conditionalFormatting sqref="P74">
    <cfRule type="colorScale" priority="2521">
      <colorScale>
        <cfvo type="min"/>
        <cfvo type="percentile" val="50"/>
        <cfvo type="max"/>
        <color rgb="FFF8696B"/>
        <color rgb="FFFFEB84"/>
        <color rgb="FF63BE7B"/>
      </colorScale>
    </cfRule>
  </conditionalFormatting>
  <conditionalFormatting sqref="P74">
    <cfRule type="colorScale" priority="2520">
      <colorScale>
        <cfvo type="min"/>
        <cfvo type="percentile" val="50"/>
        <cfvo type="max"/>
        <color rgb="FFF8696B"/>
        <color rgb="FFFFEB84"/>
        <color rgb="FF63BE7B"/>
      </colorScale>
    </cfRule>
  </conditionalFormatting>
  <conditionalFormatting sqref="P75">
    <cfRule type="colorScale" priority="2518">
      <colorScale>
        <cfvo type="min"/>
        <cfvo type="percentile" val="50"/>
        <cfvo type="max"/>
        <color rgb="FFF8696B"/>
        <color rgb="FFFFEB84"/>
        <color rgb="FF63BE7B"/>
      </colorScale>
    </cfRule>
  </conditionalFormatting>
  <conditionalFormatting sqref="P73">
    <cfRule type="colorScale" priority="2517">
      <colorScale>
        <cfvo type="min"/>
        <cfvo type="percentile" val="50"/>
        <cfvo type="max"/>
        <color rgb="FFF8696B"/>
        <color rgb="FFFFEB84"/>
        <color rgb="FF63BE7B"/>
      </colorScale>
    </cfRule>
  </conditionalFormatting>
  <conditionalFormatting sqref="P72">
    <cfRule type="colorScale" priority="2516">
      <colorScale>
        <cfvo type="min"/>
        <cfvo type="percentile" val="50"/>
        <cfvo type="max"/>
        <color rgb="FFF8696B"/>
        <color rgb="FFFFEB84"/>
        <color rgb="FF63BE7B"/>
      </colorScale>
    </cfRule>
  </conditionalFormatting>
  <conditionalFormatting sqref="P73">
    <cfRule type="colorScale" priority="2515">
      <colorScale>
        <cfvo type="min"/>
        <cfvo type="percentile" val="50"/>
        <cfvo type="max"/>
        <color rgb="FFF8696B"/>
        <color rgb="FFFFEB84"/>
        <color rgb="FF63BE7B"/>
      </colorScale>
    </cfRule>
  </conditionalFormatting>
  <conditionalFormatting sqref="P74">
    <cfRule type="colorScale" priority="2513">
      <colorScale>
        <cfvo type="min"/>
        <cfvo type="percentile" val="50"/>
        <cfvo type="max"/>
        <color rgb="FFF8696B"/>
        <color rgb="FFFFEB84"/>
        <color rgb="FF63BE7B"/>
      </colorScale>
    </cfRule>
  </conditionalFormatting>
  <conditionalFormatting sqref="P75">
    <cfRule type="colorScale" priority="2510">
      <colorScale>
        <cfvo type="min"/>
        <cfvo type="percentile" val="50"/>
        <cfvo type="max"/>
        <color rgb="FFF8696B"/>
        <color rgb="FFFFEB84"/>
        <color rgb="FF63BE7B"/>
      </colorScale>
    </cfRule>
  </conditionalFormatting>
  <conditionalFormatting sqref="P74">
    <cfRule type="colorScale" priority="2509">
      <colorScale>
        <cfvo type="min"/>
        <cfvo type="percentile" val="50"/>
        <cfvo type="max"/>
        <color rgb="FFF8696B"/>
        <color rgb="FFFFEB84"/>
        <color rgb="FF63BE7B"/>
      </colorScale>
    </cfRule>
  </conditionalFormatting>
  <conditionalFormatting sqref="P75">
    <cfRule type="colorScale" priority="2507">
      <colorScale>
        <cfvo type="min"/>
        <cfvo type="percentile" val="50"/>
        <cfvo type="max"/>
        <color rgb="FFF8696B"/>
        <color rgb="FFFFEB84"/>
        <color rgb="FF63BE7B"/>
      </colorScale>
    </cfRule>
  </conditionalFormatting>
  <conditionalFormatting sqref="P72">
    <cfRule type="colorScale" priority="2506">
      <colorScale>
        <cfvo type="min"/>
        <cfvo type="percentile" val="50"/>
        <cfvo type="max"/>
        <color rgb="FFF8696B"/>
        <color rgb="FFFFEB84"/>
        <color rgb="FF63BE7B"/>
      </colorScale>
    </cfRule>
  </conditionalFormatting>
  <conditionalFormatting sqref="P73">
    <cfRule type="colorScale" priority="2504">
      <colorScale>
        <cfvo type="min"/>
        <cfvo type="percentile" val="50"/>
        <cfvo type="max"/>
        <color rgb="FFF8696B"/>
        <color rgb="FFFFEB84"/>
        <color rgb="FF63BE7B"/>
      </colorScale>
    </cfRule>
  </conditionalFormatting>
  <conditionalFormatting sqref="P74">
    <cfRule type="colorScale" priority="2503">
      <colorScale>
        <cfvo type="min"/>
        <cfvo type="percentile" val="50"/>
        <cfvo type="max"/>
        <color rgb="FFF8696B"/>
        <color rgb="FFFFEB84"/>
        <color rgb="FF63BE7B"/>
      </colorScale>
    </cfRule>
  </conditionalFormatting>
  <conditionalFormatting sqref="P75">
    <cfRule type="colorScale" priority="2501">
      <colorScale>
        <cfvo type="min"/>
        <cfvo type="percentile" val="50"/>
        <cfvo type="max"/>
        <color rgb="FFF8696B"/>
        <color rgb="FFFFEB84"/>
        <color rgb="FF63BE7B"/>
      </colorScale>
    </cfRule>
  </conditionalFormatting>
  <conditionalFormatting sqref="P75">
    <cfRule type="colorScale" priority="2500">
      <colorScale>
        <cfvo type="min"/>
        <cfvo type="percentile" val="50"/>
        <cfvo type="max"/>
        <color rgb="FFF8696B"/>
        <color rgb="FFFFEB84"/>
        <color rgb="FF63BE7B"/>
      </colorScale>
    </cfRule>
  </conditionalFormatting>
  <conditionalFormatting sqref="P73">
    <cfRule type="colorScale" priority="2499">
      <colorScale>
        <cfvo type="min"/>
        <cfvo type="percentile" val="50"/>
        <cfvo type="max"/>
        <color rgb="FFF8696B"/>
        <color rgb="FFFFEB84"/>
        <color rgb="FF63BE7B"/>
      </colorScale>
    </cfRule>
  </conditionalFormatting>
  <conditionalFormatting sqref="P75">
    <cfRule type="colorScale" priority="2498">
      <colorScale>
        <cfvo type="min"/>
        <cfvo type="percentile" val="50"/>
        <cfvo type="max"/>
        <color rgb="FFF8696B"/>
        <color rgb="FFFFEB84"/>
        <color rgb="FF63BE7B"/>
      </colorScale>
    </cfRule>
  </conditionalFormatting>
  <conditionalFormatting sqref="P73">
    <cfRule type="colorScale" priority="2496">
      <colorScale>
        <cfvo type="min"/>
        <cfvo type="percentile" val="50"/>
        <cfvo type="max"/>
        <color rgb="FFF8696B"/>
        <color rgb="FFFFEB84"/>
        <color rgb="FF63BE7B"/>
      </colorScale>
    </cfRule>
  </conditionalFormatting>
  <conditionalFormatting sqref="P73">
    <cfRule type="colorScale" priority="2495">
      <colorScale>
        <cfvo type="min"/>
        <cfvo type="percentile" val="50"/>
        <cfvo type="max"/>
        <color rgb="FFF8696B"/>
        <color rgb="FFFFEB84"/>
        <color rgb="FF63BE7B"/>
      </colorScale>
    </cfRule>
  </conditionalFormatting>
  <conditionalFormatting sqref="P74">
    <cfRule type="colorScale" priority="2494">
      <colorScale>
        <cfvo type="min"/>
        <cfvo type="percentile" val="50"/>
        <cfvo type="max"/>
        <color rgb="FFF8696B"/>
        <color rgb="FFFFEB84"/>
        <color rgb="FF63BE7B"/>
      </colorScale>
    </cfRule>
  </conditionalFormatting>
  <conditionalFormatting sqref="P75">
    <cfRule type="colorScale" priority="2492">
      <colorScale>
        <cfvo type="min"/>
        <cfvo type="percentile" val="50"/>
        <cfvo type="max"/>
        <color rgb="FFF8696B"/>
        <color rgb="FFFFEB84"/>
        <color rgb="FF63BE7B"/>
      </colorScale>
    </cfRule>
  </conditionalFormatting>
  <conditionalFormatting sqref="P75">
    <cfRule type="colorScale" priority="2491">
      <colorScale>
        <cfvo type="min"/>
        <cfvo type="percentile" val="50"/>
        <cfvo type="max"/>
        <color rgb="FFF8696B"/>
        <color rgb="FFFFEB84"/>
        <color rgb="FF63BE7B"/>
      </colorScale>
    </cfRule>
  </conditionalFormatting>
  <conditionalFormatting sqref="P74">
    <cfRule type="colorScale" priority="2490">
      <colorScale>
        <cfvo type="min"/>
        <cfvo type="percentile" val="50"/>
        <cfvo type="max"/>
        <color rgb="FFF8696B"/>
        <color rgb="FFFFEB84"/>
        <color rgb="FF63BE7B"/>
      </colorScale>
    </cfRule>
  </conditionalFormatting>
  <conditionalFormatting sqref="P73">
    <cfRule type="colorScale" priority="2488">
      <colorScale>
        <cfvo type="min"/>
        <cfvo type="percentile" val="50"/>
        <cfvo type="max"/>
        <color rgb="FFF8696B"/>
        <color rgb="FFFFEB84"/>
        <color rgb="FF63BE7B"/>
      </colorScale>
    </cfRule>
  </conditionalFormatting>
  <conditionalFormatting sqref="P74">
    <cfRule type="colorScale" priority="2487">
      <colorScale>
        <cfvo type="min"/>
        <cfvo type="percentile" val="50"/>
        <cfvo type="max"/>
        <color rgb="FFF8696B"/>
        <color rgb="FFFFEB84"/>
        <color rgb="FF63BE7B"/>
      </colorScale>
    </cfRule>
  </conditionalFormatting>
  <conditionalFormatting sqref="P75">
    <cfRule type="colorScale" priority="2485">
      <colorScale>
        <cfvo type="min"/>
        <cfvo type="percentile" val="50"/>
        <cfvo type="max"/>
        <color rgb="FFF8696B"/>
        <color rgb="FFFFEB84"/>
        <color rgb="FF63BE7B"/>
      </colorScale>
    </cfRule>
  </conditionalFormatting>
  <conditionalFormatting sqref="P73">
    <cfRule type="colorScale" priority="2482">
      <colorScale>
        <cfvo type="min"/>
        <cfvo type="percentile" val="50"/>
        <cfvo type="max"/>
        <color rgb="FFF8696B"/>
        <color rgb="FFFFEB84"/>
        <color rgb="FF63BE7B"/>
      </colorScale>
    </cfRule>
  </conditionalFormatting>
  <conditionalFormatting sqref="P74">
    <cfRule type="colorScale" priority="2481">
      <colorScale>
        <cfvo type="min"/>
        <cfvo type="percentile" val="50"/>
        <cfvo type="max"/>
        <color rgb="FFF8696B"/>
        <color rgb="FFFFEB84"/>
        <color rgb="FF63BE7B"/>
      </colorScale>
    </cfRule>
  </conditionalFormatting>
  <conditionalFormatting sqref="P75">
    <cfRule type="colorScale" priority="2479">
      <colorScale>
        <cfvo type="min"/>
        <cfvo type="percentile" val="50"/>
        <cfvo type="max"/>
        <color rgb="FFF8696B"/>
        <color rgb="FFFFEB84"/>
        <color rgb="FF63BE7B"/>
      </colorScale>
    </cfRule>
  </conditionalFormatting>
  <conditionalFormatting sqref="P75">
    <cfRule type="colorScale" priority="2478">
      <colorScale>
        <cfvo type="min"/>
        <cfvo type="percentile" val="50"/>
        <cfvo type="max"/>
        <color rgb="FFF8696B"/>
        <color rgb="FFFFEB84"/>
        <color rgb="FF63BE7B"/>
      </colorScale>
    </cfRule>
  </conditionalFormatting>
  <conditionalFormatting sqref="P78">
    <cfRule type="colorScale" priority="2477">
      <colorScale>
        <cfvo type="min"/>
        <cfvo type="percentile" val="50"/>
        <cfvo type="max"/>
        <color rgb="FFF8696B"/>
        <color rgb="FFFFEB84"/>
        <color rgb="FF63BE7B"/>
      </colorScale>
    </cfRule>
  </conditionalFormatting>
  <conditionalFormatting sqref="P80">
    <cfRule type="colorScale" priority="2476">
      <colorScale>
        <cfvo type="min"/>
        <cfvo type="percentile" val="50"/>
        <cfvo type="max"/>
        <color rgb="FFF8696B"/>
        <color rgb="FFFFEB84"/>
        <color rgb="FF63BE7B"/>
      </colorScale>
    </cfRule>
  </conditionalFormatting>
  <conditionalFormatting sqref="P76">
    <cfRule type="colorScale" priority="2474">
      <colorScale>
        <cfvo type="min"/>
        <cfvo type="percentile" val="50"/>
        <cfvo type="max"/>
        <color rgb="FFF8696B"/>
        <color rgb="FFFFEB84"/>
        <color rgb="FF63BE7B"/>
      </colorScale>
    </cfRule>
  </conditionalFormatting>
  <conditionalFormatting sqref="P77">
    <cfRule type="colorScale" priority="2473">
      <colorScale>
        <cfvo type="min"/>
        <cfvo type="percentile" val="50"/>
        <cfvo type="max"/>
        <color rgb="FFF8696B"/>
        <color rgb="FFFFEB84"/>
        <color rgb="FF63BE7B"/>
      </colorScale>
    </cfRule>
  </conditionalFormatting>
  <conditionalFormatting sqref="P78">
    <cfRule type="colorScale" priority="2472">
      <colorScale>
        <cfvo type="min"/>
        <cfvo type="percentile" val="50"/>
        <cfvo type="max"/>
        <color rgb="FFF8696B"/>
        <color rgb="FFFFEB84"/>
        <color rgb="FF63BE7B"/>
      </colorScale>
    </cfRule>
  </conditionalFormatting>
  <conditionalFormatting sqref="P78">
    <cfRule type="colorScale" priority="2471">
      <colorScale>
        <cfvo type="min"/>
        <cfvo type="percentile" val="50"/>
        <cfvo type="max"/>
        <color rgb="FFF8696B"/>
        <color rgb="FFFFEB84"/>
        <color rgb="FF63BE7B"/>
      </colorScale>
    </cfRule>
  </conditionalFormatting>
  <conditionalFormatting sqref="P78">
    <cfRule type="colorScale" priority="2470">
      <colorScale>
        <cfvo type="min"/>
        <cfvo type="percentile" val="50"/>
        <cfvo type="max"/>
        <color rgb="FFF8696B"/>
        <color rgb="FFFFEB84"/>
        <color rgb="FF63BE7B"/>
      </colorScale>
    </cfRule>
  </conditionalFormatting>
  <conditionalFormatting sqref="P79">
    <cfRule type="colorScale" priority="2468">
      <colorScale>
        <cfvo type="min"/>
        <cfvo type="percentile" val="50"/>
        <cfvo type="max"/>
        <color rgb="FFF8696B"/>
        <color rgb="FFFFEB84"/>
        <color rgb="FF63BE7B"/>
      </colorScale>
    </cfRule>
  </conditionalFormatting>
  <conditionalFormatting sqref="P80">
    <cfRule type="colorScale" priority="2467">
      <colorScale>
        <cfvo type="min"/>
        <cfvo type="percentile" val="50"/>
        <cfvo type="max"/>
        <color rgb="FFF8696B"/>
        <color rgb="FFFFEB84"/>
        <color rgb="FF63BE7B"/>
      </colorScale>
    </cfRule>
  </conditionalFormatting>
  <conditionalFormatting sqref="P80">
    <cfRule type="colorScale" priority="2466">
      <colorScale>
        <cfvo type="min"/>
        <cfvo type="percentile" val="50"/>
        <cfvo type="max"/>
        <color rgb="FFF8696B"/>
        <color rgb="FFFFEB84"/>
        <color rgb="FF63BE7B"/>
      </colorScale>
    </cfRule>
  </conditionalFormatting>
  <conditionalFormatting sqref="P80">
    <cfRule type="colorScale" priority="2465">
      <colorScale>
        <cfvo type="min"/>
        <cfvo type="percentile" val="50"/>
        <cfvo type="max"/>
        <color rgb="FFF8696B"/>
        <color rgb="FFFFEB84"/>
        <color rgb="FF63BE7B"/>
      </colorScale>
    </cfRule>
  </conditionalFormatting>
  <conditionalFormatting sqref="P81">
    <cfRule type="colorScale" priority="2464">
      <colorScale>
        <cfvo type="min"/>
        <cfvo type="percentile" val="50"/>
        <cfvo type="max"/>
        <color rgb="FFF8696B"/>
        <color rgb="FFFFEB84"/>
        <color rgb="FF63BE7B"/>
      </colorScale>
    </cfRule>
  </conditionalFormatting>
  <conditionalFormatting sqref="P82">
    <cfRule type="colorScale" priority="2463">
      <colorScale>
        <cfvo type="min"/>
        <cfvo type="percentile" val="50"/>
        <cfvo type="max"/>
        <color rgb="FFF8696B"/>
        <color rgb="FFFFEB84"/>
        <color rgb="FF63BE7B"/>
      </colorScale>
    </cfRule>
  </conditionalFormatting>
  <conditionalFormatting sqref="P83">
    <cfRule type="colorScale" priority="2459">
      <colorScale>
        <cfvo type="min"/>
        <cfvo type="percentile" val="50"/>
        <cfvo type="max"/>
        <color rgb="FFF8696B"/>
        <color rgb="FFFFEB84"/>
        <color rgb="FF63BE7B"/>
      </colorScale>
    </cfRule>
  </conditionalFormatting>
  <conditionalFormatting sqref="P77">
    <cfRule type="colorScale" priority="2458">
      <colorScale>
        <cfvo type="min"/>
        <cfvo type="percentile" val="50"/>
        <cfvo type="max"/>
        <color rgb="FFF8696B"/>
        <color rgb="FFFFEB84"/>
        <color rgb="FF63BE7B"/>
      </colorScale>
    </cfRule>
  </conditionalFormatting>
  <conditionalFormatting sqref="P76">
    <cfRule type="colorScale" priority="2457">
      <colorScale>
        <cfvo type="min"/>
        <cfvo type="percentile" val="50"/>
        <cfvo type="max"/>
        <color rgb="FFF8696B"/>
        <color rgb="FFFFEB84"/>
        <color rgb="FF63BE7B"/>
      </colorScale>
    </cfRule>
  </conditionalFormatting>
  <conditionalFormatting sqref="P77">
    <cfRule type="colorScale" priority="2456">
      <colorScale>
        <cfvo type="min"/>
        <cfvo type="percentile" val="50"/>
        <cfvo type="max"/>
        <color rgb="FFF8696B"/>
        <color rgb="FFFFEB84"/>
        <color rgb="FF63BE7B"/>
      </colorScale>
    </cfRule>
  </conditionalFormatting>
  <conditionalFormatting sqref="P78">
    <cfRule type="colorScale" priority="2454">
      <colorScale>
        <cfvo type="min"/>
        <cfvo type="percentile" val="50"/>
        <cfvo type="max"/>
        <color rgb="FFF8696B"/>
        <color rgb="FFFFEB84"/>
        <color rgb="FF63BE7B"/>
      </colorScale>
    </cfRule>
  </conditionalFormatting>
  <conditionalFormatting sqref="P79">
    <cfRule type="colorScale" priority="2451">
      <colorScale>
        <cfvo type="min"/>
        <cfvo type="percentile" val="50"/>
        <cfvo type="max"/>
        <color rgb="FFF8696B"/>
        <color rgb="FFFFEB84"/>
        <color rgb="FF63BE7B"/>
      </colorScale>
    </cfRule>
  </conditionalFormatting>
  <conditionalFormatting sqref="P80">
    <cfRule type="colorScale" priority="2450">
      <colorScale>
        <cfvo type="min"/>
        <cfvo type="percentile" val="50"/>
        <cfvo type="max"/>
        <color rgb="FFF8696B"/>
        <color rgb="FFFFEB84"/>
        <color rgb="FF63BE7B"/>
      </colorScale>
    </cfRule>
  </conditionalFormatting>
  <conditionalFormatting sqref="P78">
    <cfRule type="colorScale" priority="2449">
      <colorScale>
        <cfvo type="min"/>
        <cfvo type="percentile" val="50"/>
        <cfvo type="max"/>
        <color rgb="FFF8696B"/>
        <color rgb="FFFFEB84"/>
        <color rgb="FF63BE7B"/>
      </colorScale>
    </cfRule>
  </conditionalFormatting>
  <conditionalFormatting sqref="P80">
    <cfRule type="colorScale" priority="2448">
      <colorScale>
        <cfvo type="min"/>
        <cfvo type="percentile" val="50"/>
        <cfvo type="max"/>
        <color rgb="FFF8696B"/>
        <color rgb="FFFFEB84"/>
        <color rgb="FF63BE7B"/>
      </colorScale>
    </cfRule>
  </conditionalFormatting>
  <conditionalFormatting sqref="P79">
    <cfRule type="colorScale" priority="2446">
      <colorScale>
        <cfvo type="min"/>
        <cfvo type="percentile" val="50"/>
        <cfvo type="max"/>
        <color rgb="FFF8696B"/>
        <color rgb="FFFFEB84"/>
        <color rgb="FF63BE7B"/>
      </colorScale>
    </cfRule>
  </conditionalFormatting>
  <conditionalFormatting sqref="P80">
    <cfRule type="colorScale" priority="2445">
      <colorScale>
        <cfvo type="min"/>
        <cfvo type="percentile" val="50"/>
        <cfvo type="max"/>
        <color rgb="FFF8696B"/>
        <color rgb="FFFFEB84"/>
        <color rgb="FF63BE7B"/>
      </colorScale>
    </cfRule>
  </conditionalFormatting>
  <conditionalFormatting sqref="P82">
    <cfRule type="colorScale" priority="2444">
      <colorScale>
        <cfvo type="min"/>
        <cfvo type="percentile" val="50"/>
        <cfvo type="max"/>
        <color rgb="FFF8696B"/>
        <color rgb="FFFFEB84"/>
        <color rgb="FF63BE7B"/>
      </colorScale>
    </cfRule>
  </conditionalFormatting>
  <conditionalFormatting sqref="P81">
    <cfRule type="colorScale" priority="2443">
      <colorScale>
        <cfvo type="min"/>
        <cfvo type="percentile" val="50"/>
        <cfvo type="max"/>
        <color rgb="FFF8696B"/>
        <color rgb="FFFFEB84"/>
        <color rgb="FF63BE7B"/>
      </colorScale>
    </cfRule>
  </conditionalFormatting>
  <conditionalFormatting sqref="P82">
    <cfRule type="colorScale" priority="2442">
      <colorScale>
        <cfvo type="min"/>
        <cfvo type="percentile" val="50"/>
        <cfvo type="max"/>
        <color rgb="FFF8696B"/>
        <color rgb="FFFFEB84"/>
        <color rgb="FF63BE7B"/>
      </colorScale>
    </cfRule>
  </conditionalFormatting>
  <conditionalFormatting sqref="P82">
    <cfRule type="colorScale" priority="2441">
      <colorScale>
        <cfvo type="min"/>
        <cfvo type="percentile" val="50"/>
        <cfvo type="max"/>
        <color rgb="FFF8696B"/>
        <color rgb="FFFFEB84"/>
        <color rgb="FF63BE7B"/>
      </colorScale>
    </cfRule>
  </conditionalFormatting>
  <conditionalFormatting sqref="P83">
    <cfRule type="colorScale" priority="2439">
      <colorScale>
        <cfvo type="min"/>
        <cfvo type="percentile" val="50"/>
        <cfvo type="max"/>
        <color rgb="FFF8696B"/>
        <color rgb="FFFFEB84"/>
        <color rgb="FF63BE7B"/>
      </colorScale>
    </cfRule>
  </conditionalFormatting>
  <conditionalFormatting sqref="P81">
    <cfRule type="colorScale" priority="2438">
      <colorScale>
        <cfvo type="min"/>
        <cfvo type="percentile" val="50"/>
        <cfvo type="max"/>
        <color rgb="FFF8696B"/>
        <color rgb="FFFFEB84"/>
        <color rgb="FF63BE7B"/>
      </colorScale>
    </cfRule>
  </conditionalFormatting>
  <conditionalFormatting sqref="P83">
    <cfRule type="colorScale" priority="2437">
      <colorScale>
        <cfvo type="min"/>
        <cfvo type="percentile" val="50"/>
        <cfvo type="max"/>
        <color rgb="FFF8696B"/>
        <color rgb="FFFFEB84"/>
        <color rgb="FF63BE7B"/>
      </colorScale>
    </cfRule>
  </conditionalFormatting>
  <conditionalFormatting sqref="P82">
    <cfRule type="colorScale" priority="2436">
      <colorScale>
        <cfvo type="min"/>
        <cfvo type="percentile" val="50"/>
        <cfvo type="max"/>
        <color rgb="FFF8696B"/>
        <color rgb="FFFFEB84"/>
        <color rgb="FF63BE7B"/>
      </colorScale>
    </cfRule>
  </conditionalFormatting>
  <conditionalFormatting sqref="P83">
    <cfRule type="colorScale" priority="2434">
      <colorScale>
        <cfvo type="min"/>
        <cfvo type="percentile" val="50"/>
        <cfvo type="max"/>
        <color rgb="FFF8696B"/>
        <color rgb="FFFFEB84"/>
        <color rgb="FF63BE7B"/>
      </colorScale>
    </cfRule>
  </conditionalFormatting>
  <conditionalFormatting sqref="P76">
    <cfRule type="colorScale" priority="2432">
      <colorScale>
        <cfvo type="min"/>
        <cfvo type="percentile" val="50"/>
        <cfvo type="max"/>
        <color rgb="FFF8696B"/>
        <color rgb="FFFFEB84"/>
        <color rgb="FF63BE7B"/>
      </colorScale>
    </cfRule>
  </conditionalFormatting>
  <conditionalFormatting sqref="P77">
    <cfRule type="colorScale" priority="2430">
      <colorScale>
        <cfvo type="min"/>
        <cfvo type="percentile" val="50"/>
        <cfvo type="max"/>
        <color rgb="FFF8696B"/>
        <color rgb="FFFFEB84"/>
        <color rgb="FF63BE7B"/>
      </colorScale>
    </cfRule>
  </conditionalFormatting>
  <conditionalFormatting sqref="P78">
    <cfRule type="colorScale" priority="2429">
      <colorScale>
        <cfvo type="min"/>
        <cfvo type="percentile" val="50"/>
        <cfvo type="max"/>
        <color rgb="FFF8696B"/>
        <color rgb="FFFFEB84"/>
        <color rgb="FF63BE7B"/>
      </colorScale>
    </cfRule>
  </conditionalFormatting>
  <conditionalFormatting sqref="P79">
    <cfRule type="colorScale" priority="2427">
      <colorScale>
        <cfvo type="min"/>
        <cfvo type="percentile" val="50"/>
        <cfvo type="max"/>
        <color rgb="FFF8696B"/>
        <color rgb="FFFFEB84"/>
        <color rgb="FF63BE7B"/>
      </colorScale>
    </cfRule>
  </conditionalFormatting>
  <conditionalFormatting sqref="P79">
    <cfRule type="colorScale" priority="2426">
      <colorScale>
        <cfvo type="min"/>
        <cfvo type="percentile" val="50"/>
        <cfvo type="max"/>
        <color rgb="FFF8696B"/>
        <color rgb="FFFFEB84"/>
        <color rgb="FF63BE7B"/>
      </colorScale>
    </cfRule>
  </conditionalFormatting>
  <conditionalFormatting sqref="P77">
    <cfRule type="colorScale" priority="2425">
      <colorScale>
        <cfvo type="min"/>
        <cfvo type="percentile" val="50"/>
        <cfvo type="max"/>
        <color rgb="FFF8696B"/>
        <color rgb="FFFFEB84"/>
        <color rgb="FF63BE7B"/>
      </colorScale>
    </cfRule>
  </conditionalFormatting>
  <conditionalFormatting sqref="P79">
    <cfRule type="colorScale" priority="2424">
      <colorScale>
        <cfvo type="min"/>
        <cfvo type="percentile" val="50"/>
        <cfvo type="max"/>
        <color rgb="FFF8696B"/>
        <color rgb="FFFFEB84"/>
        <color rgb="FF63BE7B"/>
      </colorScale>
    </cfRule>
  </conditionalFormatting>
  <conditionalFormatting sqref="P77">
    <cfRule type="colorScale" priority="2422">
      <colorScale>
        <cfvo type="min"/>
        <cfvo type="percentile" val="50"/>
        <cfvo type="max"/>
        <color rgb="FFF8696B"/>
        <color rgb="FFFFEB84"/>
        <color rgb="FF63BE7B"/>
      </colorScale>
    </cfRule>
  </conditionalFormatting>
  <conditionalFormatting sqref="P77">
    <cfRule type="colorScale" priority="2421">
      <colorScale>
        <cfvo type="min"/>
        <cfvo type="percentile" val="50"/>
        <cfvo type="max"/>
        <color rgb="FFF8696B"/>
        <color rgb="FFFFEB84"/>
        <color rgb="FF63BE7B"/>
      </colorScale>
    </cfRule>
  </conditionalFormatting>
  <conditionalFormatting sqref="P78">
    <cfRule type="colorScale" priority="2420">
      <colorScale>
        <cfvo type="min"/>
        <cfvo type="percentile" val="50"/>
        <cfvo type="max"/>
        <color rgb="FFF8696B"/>
        <color rgb="FFFFEB84"/>
        <color rgb="FF63BE7B"/>
      </colorScale>
    </cfRule>
  </conditionalFormatting>
  <conditionalFormatting sqref="P79">
    <cfRule type="colorScale" priority="2418">
      <colorScale>
        <cfvo type="min"/>
        <cfvo type="percentile" val="50"/>
        <cfvo type="max"/>
        <color rgb="FFF8696B"/>
        <color rgb="FFFFEB84"/>
        <color rgb="FF63BE7B"/>
      </colorScale>
    </cfRule>
  </conditionalFormatting>
  <conditionalFormatting sqref="P79">
    <cfRule type="colorScale" priority="2417">
      <colorScale>
        <cfvo type="min"/>
        <cfvo type="percentile" val="50"/>
        <cfvo type="max"/>
        <color rgb="FFF8696B"/>
        <color rgb="FFFFEB84"/>
        <color rgb="FF63BE7B"/>
      </colorScale>
    </cfRule>
  </conditionalFormatting>
  <conditionalFormatting sqref="P78">
    <cfRule type="colorScale" priority="2416">
      <colorScale>
        <cfvo type="min"/>
        <cfvo type="percentile" val="50"/>
        <cfvo type="max"/>
        <color rgb="FFF8696B"/>
        <color rgb="FFFFEB84"/>
        <color rgb="FF63BE7B"/>
      </colorScale>
    </cfRule>
  </conditionalFormatting>
  <conditionalFormatting sqref="P77">
    <cfRule type="colorScale" priority="2414">
      <colorScale>
        <cfvo type="min"/>
        <cfvo type="percentile" val="50"/>
        <cfvo type="max"/>
        <color rgb="FFF8696B"/>
        <color rgb="FFFFEB84"/>
        <color rgb="FF63BE7B"/>
      </colorScale>
    </cfRule>
  </conditionalFormatting>
  <conditionalFormatting sqref="P78">
    <cfRule type="colorScale" priority="2413">
      <colorScale>
        <cfvo type="min"/>
        <cfvo type="percentile" val="50"/>
        <cfvo type="max"/>
        <color rgb="FFF8696B"/>
        <color rgb="FFFFEB84"/>
        <color rgb="FF63BE7B"/>
      </colorScale>
    </cfRule>
  </conditionalFormatting>
  <conditionalFormatting sqref="P79">
    <cfRule type="colorScale" priority="2411">
      <colorScale>
        <cfvo type="min"/>
        <cfvo type="percentile" val="50"/>
        <cfvo type="max"/>
        <color rgb="FFF8696B"/>
        <color rgb="FFFFEB84"/>
        <color rgb="FF63BE7B"/>
      </colorScale>
    </cfRule>
  </conditionalFormatting>
  <conditionalFormatting sqref="P77">
    <cfRule type="colorScale" priority="2408">
      <colorScale>
        <cfvo type="min"/>
        <cfvo type="percentile" val="50"/>
        <cfvo type="max"/>
        <color rgb="FFF8696B"/>
        <color rgb="FFFFEB84"/>
        <color rgb="FF63BE7B"/>
      </colorScale>
    </cfRule>
  </conditionalFormatting>
  <conditionalFormatting sqref="P78">
    <cfRule type="colorScale" priority="2407">
      <colorScale>
        <cfvo type="min"/>
        <cfvo type="percentile" val="50"/>
        <cfvo type="max"/>
        <color rgb="FFF8696B"/>
        <color rgb="FFFFEB84"/>
        <color rgb="FF63BE7B"/>
      </colorScale>
    </cfRule>
  </conditionalFormatting>
  <conditionalFormatting sqref="P79">
    <cfRule type="colorScale" priority="2405">
      <colorScale>
        <cfvo type="min"/>
        <cfvo type="percentile" val="50"/>
        <cfvo type="max"/>
        <color rgb="FFF8696B"/>
        <color rgb="FFFFEB84"/>
        <color rgb="FF63BE7B"/>
      </colorScale>
    </cfRule>
  </conditionalFormatting>
  <conditionalFormatting sqref="P79">
    <cfRule type="colorScale" priority="2404">
      <colorScale>
        <cfvo type="min"/>
        <cfvo type="percentile" val="50"/>
        <cfvo type="max"/>
        <color rgb="FFF8696B"/>
        <color rgb="FFFFEB84"/>
        <color rgb="FF63BE7B"/>
      </colorScale>
    </cfRule>
  </conditionalFormatting>
  <conditionalFormatting sqref="P82">
    <cfRule type="colorScale" priority="2403">
      <colorScale>
        <cfvo type="min"/>
        <cfvo type="percentile" val="50"/>
        <cfvo type="max"/>
        <color rgb="FFF8696B"/>
        <color rgb="FFFFEB84"/>
        <color rgb="FF63BE7B"/>
      </colorScale>
    </cfRule>
  </conditionalFormatting>
  <conditionalFormatting sqref="P80">
    <cfRule type="colorScale" priority="2402">
      <colorScale>
        <cfvo type="min"/>
        <cfvo type="percentile" val="50"/>
        <cfvo type="max"/>
        <color rgb="FFF8696B"/>
        <color rgb="FFFFEB84"/>
        <color rgb="FF63BE7B"/>
      </colorScale>
    </cfRule>
  </conditionalFormatting>
  <conditionalFormatting sqref="P81">
    <cfRule type="colorScale" priority="2401">
      <colorScale>
        <cfvo type="min"/>
        <cfvo type="percentile" val="50"/>
        <cfvo type="max"/>
        <color rgb="FFF8696B"/>
        <color rgb="FFFFEB84"/>
        <color rgb="FF63BE7B"/>
      </colorScale>
    </cfRule>
  </conditionalFormatting>
  <conditionalFormatting sqref="P82">
    <cfRule type="colorScale" priority="2400">
      <colorScale>
        <cfvo type="min"/>
        <cfvo type="percentile" val="50"/>
        <cfvo type="max"/>
        <color rgb="FFF8696B"/>
        <color rgb="FFFFEB84"/>
        <color rgb="FF63BE7B"/>
      </colorScale>
    </cfRule>
  </conditionalFormatting>
  <conditionalFormatting sqref="P82">
    <cfRule type="colorScale" priority="2399">
      <colorScale>
        <cfvo type="min"/>
        <cfvo type="percentile" val="50"/>
        <cfvo type="max"/>
        <color rgb="FFF8696B"/>
        <color rgb="FFFFEB84"/>
        <color rgb="FF63BE7B"/>
      </colorScale>
    </cfRule>
  </conditionalFormatting>
  <conditionalFormatting sqref="P82">
    <cfRule type="colorScale" priority="2398">
      <colorScale>
        <cfvo type="min"/>
        <cfvo type="percentile" val="50"/>
        <cfvo type="max"/>
        <color rgb="FFF8696B"/>
        <color rgb="FFFFEB84"/>
        <color rgb="FF63BE7B"/>
      </colorScale>
    </cfRule>
  </conditionalFormatting>
  <conditionalFormatting sqref="P83">
    <cfRule type="colorScale" priority="2396">
      <colorScale>
        <cfvo type="min"/>
        <cfvo type="percentile" val="50"/>
        <cfvo type="max"/>
        <color rgb="FFF8696B"/>
        <color rgb="FFFFEB84"/>
        <color rgb="FF63BE7B"/>
      </colorScale>
    </cfRule>
  </conditionalFormatting>
  <conditionalFormatting sqref="P81">
    <cfRule type="colorScale" priority="2395">
      <colorScale>
        <cfvo type="min"/>
        <cfvo type="percentile" val="50"/>
        <cfvo type="max"/>
        <color rgb="FFF8696B"/>
        <color rgb="FFFFEB84"/>
        <color rgb="FF63BE7B"/>
      </colorScale>
    </cfRule>
  </conditionalFormatting>
  <conditionalFormatting sqref="P80">
    <cfRule type="colorScale" priority="2394">
      <colorScale>
        <cfvo type="min"/>
        <cfvo type="percentile" val="50"/>
        <cfvo type="max"/>
        <color rgb="FFF8696B"/>
        <color rgb="FFFFEB84"/>
        <color rgb="FF63BE7B"/>
      </colorScale>
    </cfRule>
  </conditionalFormatting>
  <conditionalFormatting sqref="P81">
    <cfRule type="colorScale" priority="2393">
      <colorScale>
        <cfvo type="min"/>
        <cfvo type="percentile" val="50"/>
        <cfvo type="max"/>
        <color rgb="FFF8696B"/>
        <color rgb="FFFFEB84"/>
        <color rgb="FF63BE7B"/>
      </colorScale>
    </cfRule>
  </conditionalFormatting>
  <conditionalFormatting sqref="P82">
    <cfRule type="colorScale" priority="2391">
      <colorScale>
        <cfvo type="min"/>
        <cfvo type="percentile" val="50"/>
        <cfvo type="max"/>
        <color rgb="FFF8696B"/>
        <color rgb="FFFFEB84"/>
        <color rgb="FF63BE7B"/>
      </colorScale>
    </cfRule>
  </conditionalFormatting>
  <conditionalFormatting sqref="P83">
    <cfRule type="colorScale" priority="2388">
      <colorScale>
        <cfvo type="min"/>
        <cfvo type="percentile" val="50"/>
        <cfvo type="max"/>
        <color rgb="FFF8696B"/>
        <color rgb="FFFFEB84"/>
        <color rgb="FF63BE7B"/>
      </colorScale>
    </cfRule>
  </conditionalFormatting>
  <conditionalFormatting sqref="P82">
    <cfRule type="colorScale" priority="2387">
      <colorScale>
        <cfvo type="min"/>
        <cfvo type="percentile" val="50"/>
        <cfvo type="max"/>
        <color rgb="FFF8696B"/>
        <color rgb="FFFFEB84"/>
        <color rgb="FF63BE7B"/>
      </colorScale>
    </cfRule>
  </conditionalFormatting>
  <conditionalFormatting sqref="P83">
    <cfRule type="colorScale" priority="2385">
      <colorScale>
        <cfvo type="min"/>
        <cfvo type="percentile" val="50"/>
        <cfvo type="max"/>
        <color rgb="FFF8696B"/>
        <color rgb="FFFFEB84"/>
        <color rgb="FF63BE7B"/>
      </colorScale>
    </cfRule>
  </conditionalFormatting>
  <conditionalFormatting sqref="P80">
    <cfRule type="colorScale" priority="2384">
      <colorScale>
        <cfvo type="min"/>
        <cfvo type="percentile" val="50"/>
        <cfvo type="max"/>
        <color rgb="FFF8696B"/>
        <color rgb="FFFFEB84"/>
        <color rgb="FF63BE7B"/>
      </colorScale>
    </cfRule>
  </conditionalFormatting>
  <conditionalFormatting sqref="P81">
    <cfRule type="colorScale" priority="2382">
      <colorScale>
        <cfvo type="min"/>
        <cfvo type="percentile" val="50"/>
        <cfvo type="max"/>
        <color rgb="FFF8696B"/>
        <color rgb="FFFFEB84"/>
        <color rgb="FF63BE7B"/>
      </colorScale>
    </cfRule>
  </conditionalFormatting>
  <conditionalFormatting sqref="P82">
    <cfRule type="colorScale" priority="2381">
      <colorScale>
        <cfvo type="min"/>
        <cfvo type="percentile" val="50"/>
        <cfvo type="max"/>
        <color rgb="FFF8696B"/>
        <color rgb="FFFFEB84"/>
        <color rgb="FF63BE7B"/>
      </colorScale>
    </cfRule>
  </conditionalFormatting>
  <conditionalFormatting sqref="P83">
    <cfRule type="colorScale" priority="2379">
      <colorScale>
        <cfvo type="min"/>
        <cfvo type="percentile" val="50"/>
        <cfvo type="max"/>
        <color rgb="FFF8696B"/>
        <color rgb="FFFFEB84"/>
        <color rgb="FF63BE7B"/>
      </colorScale>
    </cfRule>
  </conditionalFormatting>
  <conditionalFormatting sqref="P83">
    <cfRule type="colorScale" priority="2378">
      <colorScale>
        <cfvo type="min"/>
        <cfvo type="percentile" val="50"/>
        <cfvo type="max"/>
        <color rgb="FFF8696B"/>
        <color rgb="FFFFEB84"/>
        <color rgb="FF63BE7B"/>
      </colorScale>
    </cfRule>
  </conditionalFormatting>
  <conditionalFormatting sqref="P81">
    <cfRule type="colorScale" priority="2377">
      <colorScale>
        <cfvo type="min"/>
        <cfvo type="percentile" val="50"/>
        <cfvo type="max"/>
        <color rgb="FFF8696B"/>
        <color rgb="FFFFEB84"/>
        <color rgb="FF63BE7B"/>
      </colorScale>
    </cfRule>
  </conditionalFormatting>
  <conditionalFormatting sqref="P83">
    <cfRule type="colorScale" priority="2376">
      <colorScale>
        <cfvo type="min"/>
        <cfvo type="percentile" val="50"/>
        <cfvo type="max"/>
        <color rgb="FFF8696B"/>
        <color rgb="FFFFEB84"/>
        <color rgb="FF63BE7B"/>
      </colorScale>
    </cfRule>
  </conditionalFormatting>
  <conditionalFormatting sqref="P81">
    <cfRule type="colorScale" priority="2374">
      <colorScale>
        <cfvo type="min"/>
        <cfvo type="percentile" val="50"/>
        <cfvo type="max"/>
        <color rgb="FFF8696B"/>
        <color rgb="FFFFEB84"/>
        <color rgb="FF63BE7B"/>
      </colorScale>
    </cfRule>
  </conditionalFormatting>
  <conditionalFormatting sqref="P81">
    <cfRule type="colorScale" priority="2373">
      <colorScale>
        <cfvo type="min"/>
        <cfvo type="percentile" val="50"/>
        <cfvo type="max"/>
        <color rgb="FFF8696B"/>
        <color rgb="FFFFEB84"/>
        <color rgb="FF63BE7B"/>
      </colorScale>
    </cfRule>
  </conditionalFormatting>
  <conditionalFormatting sqref="P82">
    <cfRule type="colorScale" priority="2372">
      <colorScale>
        <cfvo type="min"/>
        <cfvo type="percentile" val="50"/>
        <cfvo type="max"/>
        <color rgb="FFF8696B"/>
        <color rgb="FFFFEB84"/>
        <color rgb="FF63BE7B"/>
      </colorScale>
    </cfRule>
  </conditionalFormatting>
  <conditionalFormatting sqref="P83">
    <cfRule type="colorScale" priority="2370">
      <colorScale>
        <cfvo type="min"/>
        <cfvo type="percentile" val="50"/>
        <cfvo type="max"/>
        <color rgb="FFF8696B"/>
        <color rgb="FFFFEB84"/>
        <color rgb="FF63BE7B"/>
      </colorScale>
    </cfRule>
  </conditionalFormatting>
  <conditionalFormatting sqref="P83">
    <cfRule type="colorScale" priority="2369">
      <colorScale>
        <cfvo type="min"/>
        <cfvo type="percentile" val="50"/>
        <cfvo type="max"/>
        <color rgb="FFF8696B"/>
        <color rgb="FFFFEB84"/>
        <color rgb="FF63BE7B"/>
      </colorScale>
    </cfRule>
  </conditionalFormatting>
  <conditionalFormatting sqref="P82">
    <cfRule type="colorScale" priority="2368">
      <colorScale>
        <cfvo type="min"/>
        <cfvo type="percentile" val="50"/>
        <cfvo type="max"/>
        <color rgb="FFF8696B"/>
        <color rgb="FFFFEB84"/>
        <color rgb="FF63BE7B"/>
      </colorScale>
    </cfRule>
  </conditionalFormatting>
  <conditionalFormatting sqref="P81">
    <cfRule type="colorScale" priority="2366">
      <colorScale>
        <cfvo type="min"/>
        <cfvo type="percentile" val="50"/>
        <cfvo type="max"/>
        <color rgb="FFF8696B"/>
        <color rgb="FFFFEB84"/>
        <color rgb="FF63BE7B"/>
      </colorScale>
    </cfRule>
  </conditionalFormatting>
  <conditionalFormatting sqref="P82">
    <cfRule type="colorScale" priority="2365">
      <colorScale>
        <cfvo type="min"/>
        <cfvo type="percentile" val="50"/>
        <cfvo type="max"/>
        <color rgb="FFF8696B"/>
        <color rgb="FFFFEB84"/>
        <color rgb="FF63BE7B"/>
      </colorScale>
    </cfRule>
  </conditionalFormatting>
  <conditionalFormatting sqref="P83">
    <cfRule type="colorScale" priority="2363">
      <colorScale>
        <cfvo type="min"/>
        <cfvo type="percentile" val="50"/>
        <cfvo type="max"/>
        <color rgb="FFF8696B"/>
        <color rgb="FFFFEB84"/>
        <color rgb="FF63BE7B"/>
      </colorScale>
    </cfRule>
  </conditionalFormatting>
  <conditionalFormatting sqref="P81">
    <cfRule type="colorScale" priority="2360">
      <colorScale>
        <cfvo type="min"/>
        <cfvo type="percentile" val="50"/>
        <cfvo type="max"/>
        <color rgb="FFF8696B"/>
        <color rgb="FFFFEB84"/>
        <color rgb="FF63BE7B"/>
      </colorScale>
    </cfRule>
  </conditionalFormatting>
  <conditionalFormatting sqref="P82">
    <cfRule type="colorScale" priority="2359">
      <colorScale>
        <cfvo type="min"/>
        <cfvo type="percentile" val="50"/>
        <cfvo type="max"/>
        <color rgb="FFF8696B"/>
        <color rgb="FFFFEB84"/>
        <color rgb="FF63BE7B"/>
      </colorScale>
    </cfRule>
  </conditionalFormatting>
  <conditionalFormatting sqref="P83">
    <cfRule type="colorScale" priority="2357">
      <colorScale>
        <cfvo type="min"/>
        <cfvo type="percentile" val="50"/>
        <cfvo type="max"/>
        <color rgb="FFF8696B"/>
        <color rgb="FFFFEB84"/>
        <color rgb="FF63BE7B"/>
      </colorScale>
    </cfRule>
  </conditionalFormatting>
  <conditionalFormatting sqref="P83">
    <cfRule type="colorScale" priority="2356">
      <colorScale>
        <cfvo type="min"/>
        <cfvo type="percentile" val="50"/>
        <cfvo type="max"/>
        <color rgb="FFF8696B"/>
        <color rgb="FFFFEB84"/>
        <color rgb="FF63BE7B"/>
      </colorScale>
    </cfRule>
  </conditionalFormatting>
  <conditionalFormatting sqref="P84">
    <cfRule type="colorScale" priority="2355">
      <colorScale>
        <cfvo type="min"/>
        <cfvo type="percentile" val="50"/>
        <cfvo type="max"/>
        <color rgb="FFF8696B"/>
        <color rgb="FFFFEB84"/>
        <color rgb="FF63BE7B"/>
      </colorScale>
    </cfRule>
  </conditionalFormatting>
  <conditionalFormatting sqref="P89">
    <cfRule type="colorScale" priority="2353">
      <colorScale>
        <cfvo type="min"/>
        <cfvo type="percentile" val="50"/>
        <cfvo type="max"/>
        <color rgb="FFF8696B"/>
        <color rgb="FFFFEB84"/>
        <color rgb="FF63BE7B"/>
      </colorScale>
    </cfRule>
  </conditionalFormatting>
  <conditionalFormatting sqref="P91">
    <cfRule type="colorScale" priority="2352">
      <colorScale>
        <cfvo type="min"/>
        <cfvo type="percentile" val="50"/>
        <cfvo type="max"/>
        <color rgb="FFF8696B"/>
        <color rgb="FFFFEB84"/>
        <color rgb="FF63BE7B"/>
      </colorScale>
    </cfRule>
  </conditionalFormatting>
  <conditionalFormatting sqref="P94">
    <cfRule type="colorScale" priority="2351">
      <colorScale>
        <cfvo type="min"/>
        <cfvo type="percentile" val="50"/>
        <cfvo type="max"/>
        <color rgb="FFF8696B"/>
        <color rgb="FFFFEB84"/>
        <color rgb="FF63BE7B"/>
      </colorScale>
    </cfRule>
  </conditionalFormatting>
  <conditionalFormatting sqref="P86">
    <cfRule type="colorScale" priority="2349">
      <colorScale>
        <cfvo type="min"/>
        <cfvo type="percentile" val="50"/>
        <cfvo type="max"/>
        <color rgb="FFF8696B"/>
        <color rgb="FFFFEB84"/>
        <color rgb="FF63BE7B"/>
      </colorScale>
    </cfRule>
  </conditionalFormatting>
  <conditionalFormatting sqref="P87">
    <cfRule type="colorScale" priority="2347">
      <colorScale>
        <cfvo type="min"/>
        <cfvo type="percentile" val="50"/>
        <cfvo type="max"/>
        <color rgb="FFF8696B"/>
        <color rgb="FFFFEB84"/>
        <color rgb="FF63BE7B"/>
      </colorScale>
    </cfRule>
  </conditionalFormatting>
  <conditionalFormatting sqref="P89">
    <cfRule type="colorScale" priority="2345">
      <colorScale>
        <cfvo type="min"/>
        <cfvo type="percentile" val="50"/>
        <cfvo type="max"/>
        <color rgb="FFF8696B"/>
        <color rgb="FFFFEB84"/>
        <color rgb="FF63BE7B"/>
      </colorScale>
    </cfRule>
  </conditionalFormatting>
  <conditionalFormatting sqref="P89">
    <cfRule type="colorScale" priority="2344">
      <colorScale>
        <cfvo type="min"/>
        <cfvo type="percentile" val="50"/>
        <cfvo type="max"/>
        <color rgb="FFF8696B"/>
        <color rgb="FFFFEB84"/>
        <color rgb="FF63BE7B"/>
      </colorScale>
    </cfRule>
  </conditionalFormatting>
  <conditionalFormatting sqref="P90">
    <cfRule type="colorScale" priority="2343">
      <colorScale>
        <cfvo type="min"/>
        <cfvo type="percentile" val="50"/>
        <cfvo type="max"/>
        <color rgb="FFF8696B"/>
        <color rgb="FFFFEB84"/>
        <color rgb="FF63BE7B"/>
      </colorScale>
    </cfRule>
  </conditionalFormatting>
  <conditionalFormatting sqref="P91">
    <cfRule type="colorScale" priority="2341">
      <colorScale>
        <cfvo type="min"/>
        <cfvo type="percentile" val="50"/>
        <cfvo type="max"/>
        <color rgb="FFF8696B"/>
        <color rgb="FFFFEB84"/>
        <color rgb="FF63BE7B"/>
      </colorScale>
    </cfRule>
  </conditionalFormatting>
  <conditionalFormatting sqref="P91">
    <cfRule type="colorScale" priority="2340">
      <colorScale>
        <cfvo type="min"/>
        <cfvo type="percentile" val="50"/>
        <cfvo type="max"/>
        <color rgb="FFF8696B"/>
        <color rgb="FFFFEB84"/>
        <color rgb="FF63BE7B"/>
      </colorScale>
    </cfRule>
  </conditionalFormatting>
  <conditionalFormatting sqref="P92">
    <cfRule type="colorScale" priority="2339">
      <colorScale>
        <cfvo type="min"/>
        <cfvo type="percentile" val="50"/>
        <cfvo type="max"/>
        <color rgb="FFF8696B"/>
        <color rgb="FFFFEB84"/>
        <color rgb="FF63BE7B"/>
      </colorScale>
    </cfRule>
  </conditionalFormatting>
  <conditionalFormatting sqref="P93">
    <cfRule type="colorScale" priority="2338">
      <colorScale>
        <cfvo type="min"/>
        <cfvo type="percentile" val="50"/>
        <cfvo type="max"/>
        <color rgb="FFF8696B"/>
        <color rgb="FFFFEB84"/>
        <color rgb="FF63BE7B"/>
      </colorScale>
    </cfRule>
  </conditionalFormatting>
  <conditionalFormatting sqref="P94">
    <cfRule type="colorScale" priority="2337">
      <colorScale>
        <cfvo type="min"/>
        <cfvo type="percentile" val="50"/>
        <cfvo type="max"/>
        <color rgb="FFF8696B"/>
        <color rgb="FFFFEB84"/>
        <color rgb="FF63BE7B"/>
      </colorScale>
    </cfRule>
  </conditionalFormatting>
  <conditionalFormatting sqref="P94">
    <cfRule type="colorScale" priority="2336">
      <colorScale>
        <cfvo type="min"/>
        <cfvo type="percentile" val="50"/>
        <cfvo type="max"/>
        <color rgb="FFF8696B"/>
        <color rgb="FFFFEB84"/>
        <color rgb="FF63BE7B"/>
      </colorScale>
    </cfRule>
  </conditionalFormatting>
  <conditionalFormatting sqref="P94">
    <cfRule type="colorScale" priority="2335">
      <colorScale>
        <cfvo type="min"/>
        <cfvo type="percentile" val="50"/>
        <cfvo type="max"/>
        <color rgb="FFF8696B"/>
        <color rgb="FFFFEB84"/>
        <color rgb="FF63BE7B"/>
      </colorScale>
    </cfRule>
  </conditionalFormatting>
  <conditionalFormatting sqref="P95">
    <cfRule type="colorScale" priority="2333">
      <colorScale>
        <cfvo type="min"/>
        <cfvo type="percentile" val="50"/>
        <cfvo type="max"/>
        <color rgb="FFF8696B"/>
        <color rgb="FFFFEB84"/>
        <color rgb="FF63BE7B"/>
      </colorScale>
    </cfRule>
  </conditionalFormatting>
  <conditionalFormatting sqref="P87">
    <cfRule type="colorScale" priority="2332">
      <colorScale>
        <cfvo type="min"/>
        <cfvo type="percentile" val="50"/>
        <cfvo type="max"/>
        <color rgb="FFF8696B"/>
        <color rgb="FFFFEB84"/>
        <color rgb="FF63BE7B"/>
      </colorScale>
    </cfRule>
  </conditionalFormatting>
  <conditionalFormatting sqref="P90">
    <cfRule type="colorScale" priority="2331">
      <colorScale>
        <cfvo type="min"/>
        <cfvo type="percentile" val="50"/>
        <cfvo type="max"/>
        <color rgb="FFF8696B"/>
        <color rgb="FFFFEB84"/>
        <color rgb="FF63BE7B"/>
      </colorScale>
    </cfRule>
  </conditionalFormatting>
  <conditionalFormatting sqref="P89">
    <cfRule type="colorScale" priority="2329">
      <colorScale>
        <cfvo type="min"/>
        <cfvo type="percentile" val="50"/>
        <cfvo type="max"/>
        <color rgb="FFF8696B"/>
        <color rgb="FFFFEB84"/>
        <color rgb="FF63BE7B"/>
      </colorScale>
    </cfRule>
  </conditionalFormatting>
  <conditionalFormatting sqref="P90">
    <cfRule type="colorScale" priority="2328">
      <colorScale>
        <cfvo type="min"/>
        <cfvo type="percentile" val="50"/>
        <cfvo type="max"/>
        <color rgb="FFF8696B"/>
        <color rgb="FFFFEB84"/>
        <color rgb="FF63BE7B"/>
      </colorScale>
    </cfRule>
  </conditionalFormatting>
  <conditionalFormatting sqref="P93">
    <cfRule type="colorScale" priority="2326">
      <colorScale>
        <cfvo type="min"/>
        <cfvo type="percentile" val="50"/>
        <cfvo type="max"/>
        <color rgb="FFF8696B"/>
        <color rgb="FFFFEB84"/>
        <color rgb="FF63BE7B"/>
      </colorScale>
    </cfRule>
  </conditionalFormatting>
  <conditionalFormatting sqref="P91">
    <cfRule type="colorScale" priority="2325">
      <colorScale>
        <cfvo type="min"/>
        <cfvo type="percentile" val="50"/>
        <cfvo type="max"/>
        <color rgb="FFF8696B"/>
        <color rgb="FFFFEB84"/>
        <color rgb="FF63BE7B"/>
      </colorScale>
    </cfRule>
  </conditionalFormatting>
  <conditionalFormatting sqref="P92">
    <cfRule type="colorScale" priority="2324">
      <colorScale>
        <cfvo type="min"/>
        <cfvo type="percentile" val="50"/>
        <cfvo type="max"/>
        <color rgb="FFF8696B"/>
        <color rgb="FFFFEB84"/>
        <color rgb="FF63BE7B"/>
      </colorScale>
    </cfRule>
  </conditionalFormatting>
  <conditionalFormatting sqref="P93">
    <cfRule type="colorScale" priority="2323">
      <colorScale>
        <cfvo type="min"/>
        <cfvo type="percentile" val="50"/>
        <cfvo type="max"/>
        <color rgb="FFF8696B"/>
        <color rgb="FFFFEB84"/>
        <color rgb="FF63BE7B"/>
      </colorScale>
    </cfRule>
  </conditionalFormatting>
  <conditionalFormatting sqref="P94">
    <cfRule type="colorScale" priority="2321">
      <colorScale>
        <cfvo type="min"/>
        <cfvo type="percentile" val="50"/>
        <cfvo type="max"/>
        <color rgb="FFF8696B"/>
        <color rgb="FFFFEB84"/>
        <color rgb="FF63BE7B"/>
      </colorScale>
    </cfRule>
  </conditionalFormatting>
  <conditionalFormatting sqref="P95">
    <cfRule type="colorScale" priority="2318">
      <colorScale>
        <cfvo type="min"/>
        <cfvo type="percentile" val="50"/>
        <cfvo type="max"/>
        <color rgb="FFF8696B"/>
        <color rgb="FFFFEB84"/>
        <color rgb="FF63BE7B"/>
      </colorScale>
    </cfRule>
  </conditionalFormatting>
  <conditionalFormatting sqref="P94">
    <cfRule type="colorScale" priority="2317">
      <colorScale>
        <cfvo type="min"/>
        <cfvo type="percentile" val="50"/>
        <cfvo type="max"/>
        <color rgb="FFF8696B"/>
        <color rgb="FFFFEB84"/>
        <color rgb="FF63BE7B"/>
      </colorScale>
    </cfRule>
  </conditionalFormatting>
  <conditionalFormatting sqref="P95">
    <cfRule type="colorScale" priority="2315">
      <colorScale>
        <cfvo type="min"/>
        <cfvo type="percentile" val="50"/>
        <cfvo type="max"/>
        <color rgb="FFF8696B"/>
        <color rgb="FFFFEB84"/>
        <color rgb="FF63BE7B"/>
      </colorScale>
    </cfRule>
  </conditionalFormatting>
  <conditionalFormatting sqref="P89">
    <cfRule type="colorScale" priority="2312">
      <colorScale>
        <cfvo type="min"/>
        <cfvo type="percentile" val="50"/>
        <cfvo type="max"/>
        <color rgb="FFF8696B"/>
        <color rgb="FFFFEB84"/>
        <color rgb="FF63BE7B"/>
      </colorScale>
    </cfRule>
  </conditionalFormatting>
  <conditionalFormatting sqref="P90">
    <cfRule type="colorScale" priority="2311">
      <colorScale>
        <cfvo type="min"/>
        <cfvo type="percentile" val="50"/>
        <cfvo type="max"/>
        <color rgb="FFF8696B"/>
        <color rgb="FFFFEB84"/>
        <color rgb="FF63BE7B"/>
      </colorScale>
    </cfRule>
  </conditionalFormatting>
  <conditionalFormatting sqref="P91">
    <cfRule type="colorScale" priority="2309">
      <colorScale>
        <cfvo type="min"/>
        <cfvo type="percentile" val="50"/>
        <cfvo type="max"/>
        <color rgb="FFF8696B"/>
        <color rgb="FFFFEB84"/>
        <color rgb="FF63BE7B"/>
      </colorScale>
    </cfRule>
  </conditionalFormatting>
  <conditionalFormatting sqref="P91">
    <cfRule type="colorScale" priority="2308">
      <colorScale>
        <cfvo type="min"/>
        <cfvo type="percentile" val="50"/>
        <cfvo type="max"/>
        <color rgb="FFF8696B"/>
        <color rgb="FFFFEB84"/>
        <color rgb="FF63BE7B"/>
      </colorScale>
    </cfRule>
  </conditionalFormatting>
  <conditionalFormatting sqref="P85">
    <cfRule type="colorScale" priority="2307">
      <colorScale>
        <cfvo type="min"/>
        <cfvo type="percentile" val="50"/>
        <cfvo type="max"/>
        <color rgb="FFF8696B"/>
        <color rgb="FFFFEB84"/>
        <color rgb="FF63BE7B"/>
      </colorScale>
    </cfRule>
  </conditionalFormatting>
  <conditionalFormatting sqref="P87">
    <cfRule type="colorScale" priority="2306">
      <colorScale>
        <cfvo type="min"/>
        <cfvo type="percentile" val="50"/>
        <cfvo type="max"/>
        <color rgb="FFF8696B"/>
        <color rgb="FFFFEB84"/>
        <color rgb="FF63BE7B"/>
      </colorScale>
    </cfRule>
  </conditionalFormatting>
  <conditionalFormatting sqref="P85">
    <cfRule type="colorScale" priority="2304">
      <colorScale>
        <cfvo type="min"/>
        <cfvo type="percentile" val="50"/>
        <cfvo type="max"/>
        <color rgb="FFF8696B"/>
        <color rgb="FFFFEB84"/>
        <color rgb="FF63BE7B"/>
      </colorScale>
    </cfRule>
  </conditionalFormatting>
  <conditionalFormatting sqref="P85">
    <cfRule type="colorScale" priority="2303">
      <colorScale>
        <cfvo type="min"/>
        <cfvo type="percentile" val="50"/>
        <cfvo type="max"/>
        <color rgb="FFF8696B"/>
        <color rgb="FFFFEB84"/>
        <color rgb="FF63BE7B"/>
      </colorScale>
    </cfRule>
  </conditionalFormatting>
  <conditionalFormatting sqref="P86">
    <cfRule type="colorScale" priority="2302">
      <colorScale>
        <cfvo type="min"/>
        <cfvo type="percentile" val="50"/>
        <cfvo type="max"/>
        <color rgb="FFF8696B"/>
        <color rgb="FFFFEB84"/>
        <color rgb="FF63BE7B"/>
      </colorScale>
    </cfRule>
  </conditionalFormatting>
  <conditionalFormatting sqref="P87">
    <cfRule type="colorScale" priority="2300">
      <colorScale>
        <cfvo type="min"/>
        <cfvo type="percentile" val="50"/>
        <cfvo type="max"/>
        <color rgb="FFF8696B"/>
        <color rgb="FFFFEB84"/>
        <color rgb="FF63BE7B"/>
      </colorScale>
    </cfRule>
  </conditionalFormatting>
  <conditionalFormatting sqref="P87">
    <cfRule type="colorScale" priority="2299">
      <colorScale>
        <cfvo type="min"/>
        <cfvo type="percentile" val="50"/>
        <cfvo type="max"/>
        <color rgb="FFF8696B"/>
        <color rgb="FFFFEB84"/>
        <color rgb="FF63BE7B"/>
      </colorScale>
    </cfRule>
  </conditionalFormatting>
  <conditionalFormatting sqref="P86">
    <cfRule type="colorScale" priority="2298">
      <colorScale>
        <cfvo type="min"/>
        <cfvo type="percentile" val="50"/>
        <cfvo type="max"/>
        <color rgb="FFF8696B"/>
        <color rgb="FFFFEB84"/>
        <color rgb="FF63BE7B"/>
      </colorScale>
    </cfRule>
  </conditionalFormatting>
  <conditionalFormatting sqref="P85">
    <cfRule type="colorScale" priority="2296">
      <colorScale>
        <cfvo type="min"/>
        <cfvo type="percentile" val="50"/>
        <cfvo type="max"/>
        <color rgb="FFF8696B"/>
        <color rgb="FFFFEB84"/>
        <color rgb="FF63BE7B"/>
      </colorScale>
    </cfRule>
  </conditionalFormatting>
  <conditionalFormatting sqref="P86">
    <cfRule type="colorScale" priority="2295">
      <colorScale>
        <cfvo type="min"/>
        <cfvo type="percentile" val="50"/>
        <cfvo type="max"/>
        <color rgb="FFF8696B"/>
        <color rgb="FFFFEB84"/>
        <color rgb="FF63BE7B"/>
      </colorScale>
    </cfRule>
  </conditionalFormatting>
  <conditionalFormatting sqref="P87">
    <cfRule type="colorScale" priority="2293">
      <colorScale>
        <cfvo type="min"/>
        <cfvo type="percentile" val="50"/>
        <cfvo type="max"/>
        <color rgb="FFF8696B"/>
        <color rgb="FFFFEB84"/>
        <color rgb="FF63BE7B"/>
      </colorScale>
    </cfRule>
  </conditionalFormatting>
  <conditionalFormatting sqref="P85">
    <cfRule type="colorScale" priority="2290">
      <colorScale>
        <cfvo type="min"/>
        <cfvo type="percentile" val="50"/>
        <cfvo type="max"/>
        <color rgb="FFF8696B"/>
        <color rgb="FFFFEB84"/>
        <color rgb="FF63BE7B"/>
      </colorScale>
    </cfRule>
  </conditionalFormatting>
  <conditionalFormatting sqref="P86">
    <cfRule type="colorScale" priority="2289">
      <colorScale>
        <cfvo type="min"/>
        <cfvo type="percentile" val="50"/>
        <cfvo type="max"/>
        <color rgb="FFF8696B"/>
        <color rgb="FFFFEB84"/>
        <color rgb="FF63BE7B"/>
      </colorScale>
    </cfRule>
  </conditionalFormatting>
  <conditionalFormatting sqref="P87">
    <cfRule type="colorScale" priority="2287">
      <colorScale>
        <cfvo type="min"/>
        <cfvo type="percentile" val="50"/>
        <cfvo type="max"/>
        <color rgb="FFF8696B"/>
        <color rgb="FFFFEB84"/>
        <color rgb="FF63BE7B"/>
      </colorScale>
    </cfRule>
  </conditionalFormatting>
  <conditionalFormatting sqref="P87">
    <cfRule type="colorScale" priority="2286">
      <colorScale>
        <cfvo type="min"/>
        <cfvo type="percentile" val="50"/>
        <cfvo type="max"/>
        <color rgb="FFF8696B"/>
        <color rgb="FFFFEB84"/>
        <color rgb="FF63BE7B"/>
      </colorScale>
    </cfRule>
  </conditionalFormatting>
  <conditionalFormatting sqref="P92">
    <cfRule type="colorScale" priority="2285">
      <colorScale>
        <cfvo type="min"/>
        <cfvo type="percentile" val="50"/>
        <cfvo type="max"/>
        <color rgb="FFF8696B"/>
        <color rgb="FFFFEB84"/>
        <color rgb="FF63BE7B"/>
      </colorScale>
    </cfRule>
  </conditionalFormatting>
  <conditionalFormatting sqref="P93">
    <cfRule type="colorScale" priority="2283">
      <colorScale>
        <cfvo type="min"/>
        <cfvo type="percentile" val="50"/>
        <cfvo type="max"/>
        <color rgb="FFF8696B"/>
        <color rgb="FFFFEB84"/>
        <color rgb="FF63BE7B"/>
      </colorScale>
    </cfRule>
  </conditionalFormatting>
  <conditionalFormatting sqref="P94">
    <cfRule type="colorScale" priority="2282">
      <colorScale>
        <cfvo type="min"/>
        <cfvo type="percentile" val="50"/>
        <cfvo type="max"/>
        <color rgb="FFF8696B"/>
        <color rgb="FFFFEB84"/>
        <color rgb="FF63BE7B"/>
      </colorScale>
    </cfRule>
  </conditionalFormatting>
  <conditionalFormatting sqref="P95">
    <cfRule type="colorScale" priority="2280">
      <colorScale>
        <cfvo type="min"/>
        <cfvo type="percentile" val="50"/>
        <cfvo type="max"/>
        <color rgb="FFF8696B"/>
        <color rgb="FFFFEB84"/>
        <color rgb="FF63BE7B"/>
      </colorScale>
    </cfRule>
  </conditionalFormatting>
  <conditionalFormatting sqref="P95">
    <cfRule type="colorScale" priority="2279">
      <colorScale>
        <cfvo type="min"/>
        <cfvo type="percentile" val="50"/>
        <cfvo type="max"/>
        <color rgb="FFF8696B"/>
        <color rgb="FFFFEB84"/>
        <color rgb="FF63BE7B"/>
      </colorScale>
    </cfRule>
  </conditionalFormatting>
  <conditionalFormatting sqref="P93">
    <cfRule type="colorScale" priority="2278">
      <colorScale>
        <cfvo type="min"/>
        <cfvo type="percentile" val="50"/>
        <cfvo type="max"/>
        <color rgb="FFF8696B"/>
        <color rgb="FFFFEB84"/>
        <color rgb="FF63BE7B"/>
      </colorScale>
    </cfRule>
  </conditionalFormatting>
  <conditionalFormatting sqref="P95">
    <cfRule type="colorScale" priority="2277">
      <colorScale>
        <cfvo type="min"/>
        <cfvo type="percentile" val="50"/>
        <cfvo type="max"/>
        <color rgb="FFF8696B"/>
        <color rgb="FFFFEB84"/>
        <color rgb="FF63BE7B"/>
      </colorScale>
    </cfRule>
  </conditionalFormatting>
  <conditionalFormatting sqref="P93">
    <cfRule type="colorScale" priority="2275">
      <colorScale>
        <cfvo type="min"/>
        <cfvo type="percentile" val="50"/>
        <cfvo type="max"/>
        <color rgb="FFF8696B"/>
        <color rgb="FFFFEB84"/>
        <color rgb="FF63BE7B"/>
      </colorScale>
    </cfRule>
  </conditionalFormatting>
  <conditionalFormatting sqref="P93">
    <cfRule type="colorScale" priority="2274">
      <colorScale>
        <cfvo type="min"/>
        <cfvo type="percentile" val="50"/>
        <cfvo type="max"/>
        <color rgb="FFF8696B"/>
        <color rgb="FFFFEB84"/>
        <color rgb="FF63BE7B"/>
      </colorScale>
    </cfRule>
  </conditionalFormatting>
  <conditionalFormatting sqref="P94">
    <cfRule type="colorScale" priority="2273">
      <colorScale>
        <cfvo type="min"/>
        <cfvo type="percentile" val="50"/>
        <cfvo type="max"/>
        <color rgb="FFF8696B"/>
        <color rgb="FFFFEB84"/>
        <color rgb="FF63BE7B"/>
      </colorScale>
    </cfRule>
  </conditionalFormatting>
  <conditionalFormatting sqref="P95">
    <cfRule type="colorScale" priority="2271">
      <colorScale>
        <cfvo type="min"/>
        <cfvo type="percentile" val="50"/>
        <cfvo type="max"/>
        <color rgb="FFF8696B"/>
        <color rgb="FFFFEB84"/>
        <color rgb="FF63BE7B"/>
      </colorScale>
    </cfRule>
  </conditionalFormatting>
  <conditionalFormatting sqref="P95">
    <cfRule type="colorScale" priority="2270">
      <colorScale>
        <cfvo type="min"/>
        <cfvo type="percentile" val="50"/>
        <cfvo type="max"/>
        <color rgb="FFF8696B"/>
        <color rgb="FFFFEB84"/>
        <color rgb="FF63BE7B"/>
      </colorScale>
    </cfRule>
  </conditionalFormatting>
  <conditionalFormatting sqref="P94">
    <cfRule type="colorScale" priority="2269">
      <colorScale>
        <cfvo type="min"/>
        <cfvo type="percentile" val="50"/>
        <cfvo type="max"/>
        <color rgb="FFF8696B"/>
        <color rgb="FFFFEB84"/>
        <color rgb="FF63BE7B"/>
      </colorScale>
    </cfRule>
  </conditionalFormatting>
  <conditionalFormatting sqref="P93">
    <cfRule type="colorScale" priority="2267">
      <colorScale>
        <cfvo type="min"/>
        <cfvo type="percentile" val="50"/>
        <cfvo type="max"/>
        <color rgb="FFF8696B"/>
        <color rgb="FFFFEB84"/>
        <color rgb="FF63BE7B"/>
      </colorScale>
    </cfRule>
  </conditionalFormatting>
  <conditionalFormatting sqref="P94">
    <cfRule type="colorScale" priority="2266">
      <colorScale>
        <cfvo type="min"/>
        <cfvo type="percentile" val="50"/>
        <cfvo type="max"/>
        <color rgb="FFF8696B"/>
        <color rgb="FFFFEB84"/>
        <color rgb="FF63BE7B"/>
      </colorScale>
    </cfRule>
  </conditionalFormatting>
  <conditionalFormatting sqref="P95">
    <cfRule type="colorScale" priority="2264">
      <colorScale>
        <cfvo type="min"/>
        <cfvo type="percentile" val="50"/>
        <cfvo type="max"/>
        <color rgb="FFF8696B"/>
        <color rgb="FFFFEB84"/>
        <color rgb="FF63BE7B"/>
      </colorScale>
    </cfRule>
  </conditionalFormatting>
  <conditionalFormatting sqref="P93">
    <cfRule type="colorScale" priority="2261">
      <colorScale>
        <cfvo type="min"/>
        <cfvo type="percentile" val="50"/>
        <cfvo type="max"/>
        <color rgb="FFF8696B"/>
        <color rgb="FFFFEB84"/>
        <color rgb="FF63BE7B"/>
      </colorScale>
    </cfRule>
  </conditionalFormatting>
  <conditionalFormatting sqref="P94">
    <cfRule type="colorScale" priority="2260">
      <colorScale>
        <cfvo type="min"/>
        <cfvo type="percentile" val="50"/>
        <cfvo type="max"/>
        <color rgb="FFF8696B"/>
        <color rgb="FFFFEB84"/>
        <color rgb="FF63BE7B"/>
      </colorScale>
    </cfRule>
  </conditionalFormatting>
  <conditionalFormatting sqref="P95">
    <cfRule type="colorScale" priority="2258">
      <colorScale>
        <cfvo type="min"/>
        <cfvo type="percentile" val="50"/>
        <cfvo type="max"/>
        <color rgb="FFF8696B"/>
        <color rgb="FFFFEB84"/>
        <color rgb="FF63BE7B"/>
      </colorScale>
    </cfRule>
  </conditionalFormatting>
  <conditionalFormatting sqref="P95">
    <cfRule type="colorScale" priority="2257">
      <colorScale>
        <cfvo type="min"/>
        <cfvo type="percentile" val="50"/>
        <cfvo type="max"/>
        <color rgb="FFF8696B"/>
        <color rgb="FFFFEB84"/>
        <color rgb="FF63BE7B"/>
      </colorScale>
    </cfRule>
  </conditionalFormatting>
  <conditionalFormatting sqref="P52">
    <cfRule type="colorScale" priority="2256">
      <colorScale>
        <cfvo type="min"/>
        <cfvo type="percentile" val="50"/>
        <cfvo type="max"/>
        <color rgb="FFF8696B"/>
        <color rgb="FFFFEB84"/>
        <color rgb="FF63BE7B"/>
      </colorScale>
    </cfRule>
  </conditionalFormatting>
  <conditionalFormatting sqref="P52">
    <cfRule type="colorScale" priority="2253">
      <colorScale>
        <cfvo type="min"/>
        <cfvo type="percentile" val="50"/>
        <cfvo type="max"/>
        <color rgb="FFF8696B"/>
        <color rgb="FFFFEB84"/>
        <color rgb="FF63BE7B"/>
      </colorScale>
    </cfRule>
  </conditionalFormatting>
  <conditionalFormatting sqref="P52">
    <cfRule type="colorScale" priority="2252">
      <colorScale>
        <cfvo type="min"/>
        <cfvo type="percentile" val="50"/>
        <cfvo type="max"/>
        <color rgb="FFF8696B"/>
        <color rgb="FFFFEB84"/>
        <color rgb="FF63BE7B"/>
      </colorScale>
    </cfRule>
  </conditionalFormatting>
  <conditionalFormatting sqref="P52">
    <cfRule type="colorScale" priority="2251">
      <colorScale>
        <cfvo type="min"/>
        <cfvo type="percentile" val="50"/>
        <cfvo type="max"/>
        <color rgb="FFF8696B"/>
        <color rgb="FFFFEB84"/>
        <color rgb="FF63BE7B"/>
      </colorScale>
    </cfRule>
  </conditionalFormatting>
  <conditionalFormatting sqref="P53">
    <cfRule type="colorScale" priority="2250">
      <colorScale>
        <cfvo type="min"/>
        <cfvo type="percentile" val="50"/>
        <cfvo type="max"/>
        <color rgb="FFF8696B"/>
        <color rgb="FFFFEB84"/>
        <color rgb="FF63BE7B"/>
      </colorScale>
    </cfRule>
  </conditionalFormatting>
  <conditionalFormatting sqref="P54">
    <cfRule type="colorScale" priority="2249">
      <colorScale>
        <cfvo type="min"/>
        <cfvo type="percentile" val="50"/>
        <cfvo type="max"/>
        <color rgb="FFF8696B"/>
        <color rgb="FFFFEB84"/>
        <color rgb="FF63BE7B"/>
      </colorScale>
    </cfRule>
  </conditionalFormatting>
  <conditionalFormatting sqref="P55">
    <cfRule type="colorScale" priority="2245">
      <colorScale>
        <cfvo type="min"/>
        <cfvo type="percentile" val="50"/>
        <cfvo type="max"/>
        <color rgb="FFF8696B"/>
        <color rgb="FFFFEB84"/>
        <color rgb="FF63BE7B"/>
      </colorScale>
    </cfRule>
  </conditionalFormatting>
  <conditionalFormatting sqref="P52">
    <cfRule type="colorScale" priority="2244">
      <colorScale>
        <cfvo type="min"/>
        <cfvo type="percentile" val="50"/>
        <cfvo type="max"/>
        <color rgb="FFF8696B"/>
        <color rgb="FFFFEB84"/>
        <color rgb="FF63BE7B"/>
      </colorScale>
    </cfRule>
  </conditionalFormatting>
  <conditionalFormatting sqref="P52">
    <cfRule type="colorScale" priority="2243">
      <colorScale>
        <cfvo type="min"/>
        <cfvo type="percentile" val="50"/>
        <cfvo type="max"/>
        <color rgb="FFF8696B"/>
        <color rgb="FFFFEB84"/>
        <color rgb="FF63BE7B"/>
      </colorScale>
    </cfRule>
  </conditionalFormatting>
  <conditionalFormatting sqref="P52">
    <cfRule type="colorScale" priority="2242">
      <colorScale>
        <cfvo type="min"/>
        <cfvo type="percentile" val="50"/>
        <cfvo type="max"/>
        <color rgb="FFF8696B"/>
        <color rgb="FFFFEB84"/>
        <color rgb="FF63BE7B"/>
      </colorScale>
    </cfRule>
  </conditionalFormatting>
  <conditionalFormatting sqref="P54">
    <cfRule type="colorScale" priority="2241">
      <colorScale>
        <cfvo type="min"/>
        <cfvo type="percentile" val="50"/>
        <cfvo type="max"/>
        <color rgb="FFF8696B"/>
        <color rgb="FFFFEB84"/>
        <color rgb="FF63BE7B"/>
      </colorScale>
    </cfRule>
  </conditionalFormatting>
  <conditionalFormatting sqref="P53">
    <cfRule type="colorScale" priority="2240">
      <colorScale>
        <cfvo type="min"/>
        <cfvo type="percentile" val="50"/>
        <cfvo type="max"/>
        <color rgb="FFF8696B"/>
        <color rgb="FFFFEB84"/>
        <color rgb="FF63BE7B"/>
      </colorScale>
    </cfRule>
  </conditionalFormatting>
  <conditionalFormatting sqref="P54">
    <cfRule type="colorScale" priority="2239">
      <colorScale>
        <cfvo type="min"/>
        <cfvo type="percentile" val="50"/>
        <cfvo type="max"/>
        <color rgb="FFF8696B"/>
        <color rgb="FFFFEB84"/>
        <color rgb="FF63BE7B"/>
      </colorScale>
    </cfRule>
  </conditionalFormatting>
  <conditionalFormatting sqref="P54">
    <cfRule type="colorScale" priority="2238">
      <colorScale>
        <cfvo type="min"/>
        <cfvo type="percentile" val="50"/>
        <cfvo type="max"/>
        <color rgb="FFF8696B"/>
        <color rgb="FFFFEB84"/>
        <color rgb="FF63BE7B"/>
      </colorScale>
    </cfRule>
  </conditionalFormatting>
  <conditionalFormatting sqref="P55">
    <cfRule type="colorScale" priority="2236">
      <colorScale>
        <cfvo type="min"/>
        <cfvo type="percentile" val="50"/>
        <cfvo type="max"/>
        <color rgb="FFF8696B"/>
        <color rgb="FFFFEB84"/>
        <color rgb="FF63BE7B"/>
      </colorScale>
    </cfRule>
  </conditionalFormatting>
  <conditionalFormatting sqref="P53">
    <cfRule type="colorScale" priority="2235">
      <colorScale>
        <cfvo type="min"/>
        <cfvo type="percentile" val="50"/>
        <cfvo type="max"/>
        <color rgb="FFF8696B"/>
        <color rgb="FFFFEB84"/>
        <color rgb="FF63BE7B"/>
      </colorScale>
    </cfRule>
  </conditionalFormatting>
  <conditionalFormatting sqref="P55">
    <cfRule type="colorScale" priority="2234">
      <colorScale>
        <cfvo type="min"/>
        <cfvo type="percentile" val="50"/>
        <cfvo type="max"/>
        <color rgb="FFF8696B"/>
        <color rgb="FFFFEB84"/>
        <color rgb="FF63BE7B"/>
      </colorScale>
    </cfRule>
  </conditionalFormatting>
  <conditionalFormatting sqref="P54">
    <cfRule type="colorScale" priority="2233">
      <colorScale>
        <cfvo type="min"/>
        <cfvo type="percentile" val="50"/>
        <cfvo type="max"/>
        <color rgb="FFF8696B"/>
        <color rgb="FFFFEB84"/>
        <color rgb="FF63BE7B"/>
      </colorScale>
    </cfRule>
  </conditionalFormatting>
  <conditionalFormatting sqref="P55">
    <cfRule type="colorScale" priority="2231">
      <colorScale>
        <cfvo type="min"/>
        <cfvo type="percentile" val="50"/>
        <cfvo type="max"/>
        <color rgb="FFF8696B"/>
        <color rgb="FFFFEB84"/>
        <color rgb="FF63BE7B"/>
      </colorScale>
    </cfRule>
  </conditionalFormatting>
  <conditionalFormatting sqref="P54">
    <cfRule type="colorScale" priority="2230">
      <colorScale>
        <cfvo type="min"/>
        <cfvo type="percentile" val="50"/>
        <cfvo type="max"/>
        <color rgb="FFF8696B"/>
        <color rgb="FFFFEB84"/>
        <color rgb="FF63BE7B"/>
      </colorScale>
    </cfRule>
  </conditionalFormatting>
  <conditionalFormatting sqref="P52">
    <cfRule type="colorScale" priority="2229">
      <colorScale>
        <cfvo type="min"/>
        <cfvo type="percentile" val="50"/>
        <cfvo type="max"/>
        <color rgb="FFF8696B"/>
        <color rgb="FFFFEB84"/>
        <color rgb="FF63BE7B"/>
      </colorScale>
    </cfRule>
  </conditionalFormatting>
  <conditionalFormatting sqref="P53">
    <cfRule type="colorScale" priority="2228">
      <colorScale>
        <cfvo type="min"/>
        <cfvo type="percentile" val="50"/>
        <cfvo type="max"/>
        <color rgb="FFF8696B"/>
        <color rgb="FFFFEB84"/>
        <color rgb="FF63BE7B"/>
      </colorScale>
    </cfRule>
  </conditionalFormatting>
  <conditionalFormatting sqref="P54">
    <cfRule type="colorScale" priority="2227">
      <colorScale>
        <cfvo type="min"/>
        <cfvo type="percentile" val="50"/>
        <cfvo type="max"/>
        <color rgb="FFF8696B"/>
        <color rgb="FFFFEB84"/>
        <color rgb="FF63BE7B"/>
      </colorScale>
    </cfRule>
  </conditionalFormatting>
  <conditionalFormatting sqref="P54">
    <cfRule type="colorScale" priority="2226">
      <colorScale>
        <cfvo type="min"/>
        <cfvo type="percentile" val="50"/>
        <cfvo type="max"/>
        <color rgb="FFF8696B"/>
        <color rgb="FFFFEB84"/>
        <color rgb="FF63BE7B"/>
      </colorScale>
    </cfRule>
  </conditionalFormatting>
  <conditionalFormatting sqref="P54">
    <cfRule type="colorScale" priority="2225">
      <colorScale>
        <cfvo type="min"/>
        <cfvo type="percentile" val="50"/>
        <cfvo type="max"/>
        <color rgb="FFF8696B"/>
        <color rgb="FFFFEB84"/>
        <color rgb="FF63BE7B"/>
      </colorScale>
    </cfRule>
  </conditionalFormatting>
  <conditionalFormatting sqref="P55">
    <cfRule type="colorScale" priority="2223">
      <colorScale>
        <cfvo type="min"/>
        <cfvo type="percentile" val="50"/>
        <cfvo type="max"/>
        <color rgb="FFF8696B"/>
        <color rgb="FFFFEB84"/>
        <color rgb="FF63BE7B"/>
      </colorScale>
    </cfRule>
  </conditionalFormatting>
  <conditionalFormatting sqref="P53">
    <cfRule type="colorScale" priority="2222">
      <colorScale>
        <cfvo type="min"/>
        <cfvo type="percentile" val="50"/>
        <cfvo type="max"/>
        <color rgb="FFF8696B"/>
        <color rgb="FFFFEB84"/>
        <color rgb="FF63BE7B"/>
      </colorScale>
    </cfRule>
  </conditionalFormatting>
  <conditionalFormatting sqref="P52">
    <cfRule type="colorScale" priority="2221">
      <colorScale>
        <cfvo type="min"/>
        <cfvo type="percentile" val="50"/>
        <cfvo type="max"/>
        <color rgb="FFF8696B"/>
        <color rgb="FFFFEB84"/>
        <color rgb="FF63BE7B"/>
      </colorScale>
    </cfRule>
  </conditionalFormatting>
  <conditionalFormatting sqref="P53">
    <cfRule type="colorScale" priority="2220">
      <colorScale>
        <cfvo type="min"/>
        <cfvo type="percentile" val="50"/>
        <cfvo type="max"/>
        <color rgb="FFF8696B"/>
        <color rgb="FFFFEB84"/>
        <color rgb="FF63BE7B"/>
      </colorScale>
    </cfRule>
  </conditionalFormatting>
  <conditionalFormatting sqref="P54">
    <cfRule type="colorScale" priority="2218">
      <colorScale>
        <cfvo type="min"/>
        <cfvo type="percentile" val="50"/>
        <cfvo type="max"/>
        <color rgb="FFF8696B"/>
        <color rgb="FFFFEB84"/>
        <color rgb="FF63BE7B"/>
      </colorScale>
    </cfRule>
  </conditionalFormatting>
  <conditionalFormatting sqref="P55">
    <cfRule type="colorScale" priority="2215">
      <colorScale>
        <cfvo type="min"/>
        <cfvo type="percentile" val="50"/>
        <cfvo type="max"/>
        <color rgb="FFF8696B"/>
        <color rgb="FFFFEB84"/>
        <color rgb="FF63BE7B"/>
      </colorScale>
    </cfRule>
  </conditionalFormatting>
  <conditionalFormatting sqref="P54">
    <cfRule type="colorScale" priority="2214">
      <colorScale>
        <cfvo type="min"/>
        <cfvo type="percentile" val="50"/>
        <cfvo type="max"/>
        <color rgb="FFF8696B"/>
        <color rgb="FFFFEB84"/>
        <color rgb="FF63BE7B"/>
      </colorScale>
    </cfRule>
  </conditionalFormatting>
  <conditionalFormatting sqref="P55">
    <cfRule type="colorScale" priority="2212">
      <colorScale>
        <cfvo type="min"/>
        <cfvo type="percentile" val="50"/>
        <cfvo type="max"/>
        <color rgb="FFF8696B"/>
        <color rgb="FFFFEB84"/>
        <color rgb="FF63BE7B"/>
      </colorScale>
    </cfRule>
  </conditionalFormatting>
  <conditionalFormatting sqref="P52">
    <cfRule type="colorScale" priority="2211">
      <colorScale>
        <cfvo type="min"/>
        <cfvo type="percentile" val="50"/>
        <cfvo type="max"/>
        <color rgb="FFF8696B"/>
        <color rgb="FFFFEB84"/>
        <color rgb="FF63BE7B"/>
      </colorScale>
    </cfRule>
  </conditionalFormatting>
  <conditionalFormatting sqref="P53">
    <cfRule type="colorScale" priority="2209">
      <colorScale>
        <cfvo type="min"/>
        <cfvo type="percentile" val="50"/>
        <cfvo type="max"/>
        <color rgb="FFF8696B"/>
        <color rgb="FFFFEB84"/>
        <color rgb="FF63BE7B"/>
      </colorScale>
    </cfRule>
  </conditionalFormatting>
  <conditionalFormatting sqref="P54">
    <cfRule type="colorScale" priority="2208">
      <colorScale>
        <cfvo type="min"/>
        <cfvo type="percentile" val="50"/>
        <cfvo type="max"/>
        <color rgb="FFF8696B"/>
        <color rgb="FFFFEB84"/>
        <color rgb="FF63BE7B"/>
      </colorScale>
    </cfRule>
  </conditionalFormatting>
  <conditionalFormatting sqref="P55">
    <cfRule type="colorScale" priority="2206">
      <colorScale>
        <cfvo type="min"/>
        <cfvo type="percentile" val="50"/>
        <cfvo type="max"/>
        <color rgb="FFF8696B"/>
        <color rgb="FFFFEB84"/>
        <color rgb="FF63BE7B"/>
      </colorScale>
    </cfRule>
  </conditionalFormatting>
  <conditionalFormatting sqref="P55">
    <cfRule type="colorScale" priority="2205">
      <colorScale>
        <cfvo type="min"/>
        <cfvo type="percentile" val="50"/>
        <cfvo type="max"/>
        <color rgb="FFF8696B"/>
        <color rgb="FFFFEB84"/>
        <color rgb="FF63BE7B"/>
      </colorScale>
    </cfRule>
  </conditionalFormatting>
  <conditionalFormatting sqref="P53">
    <cfRule type="colorScale" priority="2204">
      <colorScale>
        <cfvo type="min"/>
        <cfvo type="percentile" val="50"/>
        <cfvo type="max"/>
        <color rgb="FFF8696B"/>
        <color rgb="FFFFEB84"/>
        <color rgb="FF63BE7B"/>
      </colorScale>
    </cfRule>
  </conditionalFormatting>
  <conditionalFormatting sqref="P55">
    <cfRule type="colorScale" priority="2203">
      <colorScale>
        <cfvo type="min"/>
        <cfvo type="percentile" val="50"/>
        <cfvo type="max"/>
        <color rgb="FFF8696B"/>
        <color rgb="FFFFEB84"/>
        <color rgb="FF63BE7B"/>
      </colorScale>
    </cfRule>
  </conditionalFormatting>
  <conditionalFormatting sqref="P53">
    <cfRule type="colorScale" priority="2201">
      <colorScale>
        <cfvo type="min"/>
        <cfvo type="percentile" val="50"/>
        <cfvo type="max"/>
        <color rgb="FFF8696B"/>
        <color rgb="FFFFEB84"/>
        <color rgb="FF63BE7B"/>
      </colorScale>
    </cfRule>
  </conditionalFormatting>
  <conditionalFormatting sqref="P53">
    <cfRule type="colorScale" priority="2200">
      <colorScale>
        <cfvo type="min"/>
        <cfvo type="percentile" val="50"/>
        <cfvo type="max"/>
        <color rgb="FFF8696B"/>
        <color rgb="FFFFEB84"/>
        <color rgb="FF63BE7B"/>
      </colorScale>
    </cfRule>
  </conditionalFormatting>
  <conditionalFormatting sqref="P54">
    <cfRule type="colorScale" priority="2199">
      <colorScale>
        <cfvo type="min"/>
        <cfvo type="percentile" val="50"/>
        <cfvo type="max"/>
        <color rgb="FFF8696B"/>
        <color rgb="FFFFEB84"/>
        <color rgb="FF63BE7B"/>
      </colorScale>
    </cfRule>
  </conditionalFormatting>
  <conditionalFormatting sqref="P55">
    <cfRule type="colorScale" priority="2197">
      <colorScale>
        <cfvo type="min"/>
        <cfvo type="percentile" val="50"/>
        <cfvo type="max"/>
        <color rgb="FFF8696B"/>
        <color rgb="FFFFEB84"/>
        <color rgb="FF63BE7B"/>
      </colorScale>
    </cfRule>
  </conditionalFormatting>
  <conditionalFormatting sqref="P55">
    <cfRule type="colorScale" priority="2196">
      <colorScale>
        <cfvo type="min"/>
        <cfvo type="percentile" val="50"/>
        <cfvo type="max"/>
        <color rgb="FFF8696B"/>
        <color rgb="FFFFEB84"/>
        <color rgb="FF63BE7B"/>
      </colorScale>
    </cfRule>
  </conditionalFormatting>
  <conditionalFormatting sqref="P54">
    <cfRule type="colorScale" priority="2195">
      <colorScale>
        <cfvo type="min"/>
        <cfvo type="percentile" val="50"/>
        <cfvo type="max"/>
        <color rgb="FFF8696B"/>
        <color rgb="FFFFEB84"/>
        <color rgb="FF63BE7B"/>
      </colorScale>
    </cfRule>
  </conditionalFormatting>
  <conditionalFormatting sqref="P53">
    <cfRule type="colorScale" priority="2193">
      <colorScale>
        <cfvo type="min"/>
        <cfvo type="percentile" val="50"/>
        <cfvo type="max"/>
        <color rgb="FFF8696B"/>
        <color rgb="FFFFEB84"/>
        <color rgb="FF63BE7B"/>
      </colorScale>
    </cfRule>
  </conditionalFormatting>
  <conditionalFormatting sqref="P54">
    <cfRule type="colorScale" priority="2192">
      <colorScale>
        <cfvo type="min"/>
        <cfvo type="percentile" val="50"/>
        <cfvo type="max"/>
        <color rgb="FFF8696B"/>
        <color rgb="FFFFEB84"/>
        <color rgb="FF63BE7B"/>
      </colorScale>
    </cfRule>
  </conditionalFormatting>
  <conditionalFormatting sqref="P55">
    <cfRule type="colorScale" priority="2190">
      <colorScale>
        <cfvo type="min"/>
        <cfvo type="percentile" val="50"/>
        <cfvo type="max"/>
        <color rgb="FFF8696B"/>
        <color rgb="FFFFEB84"/>
        <color rgb="FF63BE7B"/>
      </colorScale>
    </cfRule>
  </conditionalFormatting>
  <conditionalFormatting sqref="P53">
    <cfRule type="colorScale" priority="2187">
      <colorScale>
        <cfvo type="min"/>
        <cfvo type="percentile" val="50"/>
        <cfvo type="max"/>
        <color rgb="FFF8696B"/>
        <color rgb="FFFFEB84"/>
        <color rgb="FF63BE7B"/>
      </colorScale>
    </cfRule>
  </conditionalFormatting>
  <conditionalFormatting sqref="P54">
    <cfRule type="colorScale" priority="2186">
      <colorScale>
        <cfvo type="min"/>
        <cfvo type="percentile" val="50"/>
        <cfvo type="max"/>
        <color rgb="FFF8696B"/>
        <color rgb="FFFFEB84"/>
        <color rgb="FF63BE7B"/>
      </colorScale>
    </cfRule>
  </conditionalFormatting>
  <conditionalFormatting sqref="P55">
    <cfRule type="colorScale" priority="2184">
      <colorScale>
        <cfvo type="min"/>
        <cfvo type="percentile" val="50"/>
        <cfvo type="max"/>
        <color rgb="FFF8696B"/>
        <color rgb="FFFFEB84"/>
        <color rgb="FF63BE7B"/>
      </colorScale>
    </cfRule>
  </conditionalFormatting>
  <conditionalFormatting sqref="P55">
    <cfRule type="colorScale" priority="2183">
      <colorScale>
        <cfvo type="min"/>
        <cfvo type="percentile" val="50"/>
        <cfvo type="max"/>
        <color rgb="FFF8696B"/>
        <color rgb="FFFFEB84"/>
        <color rgb="FF63BE7B"/>
      </colorScale>
    </cfRule>
  </conditionalFormatting>
  <conditionalFormatting sqref="P56">
    <cfRule type="colorScale" priority="2181">
      <colorScale>
        <cfvo type="min"/>
        <cfvo type="percentile" val="50"/>
        <cfvo type="max"/>
        <color rgb="FFF8696B"/>
        <color rgb="FFFFEB84"/>
        <color rgb="FF63BE7B"/>
      </colorScale>
    </cfRule>
  </conditionalFormatting>
  <conditionalFormatting sqref="P57">
    <cfRule type="colorScale" priority="2182">
      <colorScale>
        <cfvo type="min"/>
        <cfvo type="percentile" val="50"/>
        <cfvo type="max"/>
        <color rgb="FFF8696B"/>
        <color rgb="FFFFEB84"/>
        <color rgb="FF63BE7B"/>
      </colorScale>
    </cfRule>
  </conditionalFormatting>
  <conditionalFormatting sqref="P58">
    <cfRule type="colorScale" priority="2179">
      <colorScale>
        <cfvo type="min"/>
        <cfvo type="percentile" val="50"/>
        <cfvo type="max"/>
        <color rgb="FFF8696B"/>
        <color rgb="FFFFEB84"/>
        <color rgb="FF63BE7B"/>
      </colorScale>
    </cfRule>
  </conditionalFormatting>
  <conditionalFormatting sqref="P59">
    <cfRule type="colorScale" priority="2177">
      <colorScale>
        <cfvo type="min"/>
        <cfvo type="percentile" val="50"/>
        <cfvo type="max"/>
        <color rgb="FFF8696B"/>
        <color rgb="FFFFEB84"/>
        <color rgb="FF63BE7B"/>
      </colorScale>
    </cfRule>
  </conditionalFormatting>
  <conditionalFormatting sqref="P59">
    <cfRule type="colorScale" priority="2176">
      <colorScale>
        <cfvo type="min"/>
        <cfvo type="percentile" val="50"/>
        <cfvo type="max"/>
        <color rgb="FFF8696B"/>
        <color rgb="FFFFEB84"/>
        <color rgb="FF63BE7B"/>
      </colorScale>
    </cfRule>
  </conditionalFormatting>
  <conditionalFormatting sqref="P57">
    <cfRule type="colorScale" priority="2175">
      <colorScale>
        <cfvo type="min"/>
        <cfvo type="percentile" val="50"/>
        <cfvo type="max"/>
        <color rgb="FFF8696B"/>
        <color rgb="FFFFEB84"/>
        <color rgb="FF63BE7B"/>
      </colorScale>
    </cfRule>
  </conditionalFormatting>
  <conditionalFormatting sqref="P59">
    <cfRule type="colorScale" priority="2174">
      <colorScale>
        <cfvo type="min"/>
        <cfvo type="percentile" val="50"/>
        <cfvo type="max"/>
        <color rgb="FFF8696B"/>
        <color rgb="FFFFEB84"/>
        <color rgb="FF63BE7B"/>
      </colorScale>
    </cfRule>
  </conditionalFormatting>
  <conditionalFormatting sqref="P57">
    <cfRule type="colorScale" priority="2172">
      <colorScale>
        <cfvo type="min"/>
        <cfvo type="percentile" val="50"/>
        <cfvo type="max"/>
        <color rgb="FFF8696B"/>
        <color rgb="FFFFEB84"/>
        <color rgb="FF63BE7B"/>
      </colorScale>
    </cfRule>
  </conditionalFormatting>
  <conditionalFormatting sqref="P57">
    <cfRule type="colorScale" priority="2171">
      <colorScale>
        <cfvo type="min"/>
        <cfvo type="percentile" val="50"/>
        <cfvo type="max"/>
        <color rgb="FFF8696B"/>
        <color rgb="FFFFEB84"/>
        <color rgb="FF63BE7B"/>
      </colorScale>
    </cfRule>
  </conditionalFormatting>
  <conditionalFormatting sqref="P58">
    <cfRule type="colorScale" priority="2170">
      <colorScale>
        <cfvo type="min"/>
        <cfvo type="percentile" val="50"/>
        <cfvo type="max"/>
        <color rgb="FFF8696B"/>
        <color rgb="FFFFEB84"/>
        <color rgb="FF63BE7B"/>
      </colorScale>
    </cfRule>
  </conditionalFormatting>
  <conditionalFormatting sqref="P59">
    <cfRule type="colorScale" priority="2168">
      <colorScale>
        <cfvo type="min"/>
        <cfvo type="percentile" val="50"/>
        <cfvo type="max"/>
        <color rgb="FFF8696B"/>
        <color rgb="FFFFEB84"/>
        <color rgb="FF63BE7B"/>
      </colorScale>
    </cfRule>
  </conditionalFormatting>
  <conditionalFormatting sqref="P59">
    <cfRule type="colorScale" priority="2167">
      <colorScale>
        <cfvo type="min"/>
        <cfvo type="percentile" val="50"/>
        <cfvo type="max"/>
        <color rgb="FFF8696B"/>
        <color rgb="FFFFEB84"/>
        <color rgb="FF63BE7B"/>
      </colorScale>
    </cfRule>
  </conditionalFormatting>
  <conditionalFormatting sqref="P58">
    <cfRule type="colorScale" priority="2166">
      <colorScale>
        <cfvo type="min"/>
        <cfvo type="percentile" val="50"/>
        <cfvo type="max"/>
        <color rgb="FFF8696B"/>
        <color rgb="FFFFEB84"/>
        <color rgb="FF63BE7B"/>
      </colorScale>
    </cfRule>
  </conditionalFormatting>
  <conditionalFormatting sqref="P57">
    <cfRule type="colorScale" priority="2164">
      <colorScale>
        <cfvo type="min"/>
        <cfvo type="percentile" val="50"/>
        <cfvo type="max"/>
        <color rgb="FFF8696B"/>
        <color rgb="FFFFEB84"/>
        <color rgb="FF63BE7B"/>
      </colorScale>
    </cfRule>
  </conditionalFormatting>
  <conditionalFormatting sqref="P58">
    <cfRule type="colorScale" priority="2163">
      <colorScale>
        <cfvo type="min"/>
        <cfvo type="percentile" val="50"/>
        <cfvo type="max"/>
        <color rgb="FFF8696B"/>
        <color rgb="FFFFEB84"/>
        <color rgb="FF63BE7B"/>
      </colorScale>
    </cfRule>
  </conditionalFormatting>
  <conditionalFormatting sqref="P59">
    <cfRule type="colorScale" priority="2161">
      <colorScale>
        <cfvo type="min"/>
        <cfvo type="percentile" val="50"/>
        <cfvo type="max"/>
        <color rgb="FFF8696B"/>
        <color rgb="FFFFEB84"/>
        <color rgb="FF63BE7B"/>
      </colorScale>
    </cfRule>
  </conditionalFormatting>
  <conditionalFormatting sqref="P57">
    <cfRule type="colorScale" priority="2158">
      <colorScale>
        <cfvo type="min"/>
        <cfvo type="percentile" val="50"/>
        <cfvo type="max"/>
        <color rgb="FFF8696B"/>
        <color rgb="FFFFEB84"/>
        <color rgb="FF63BE7B"/>
      </colorScale>
    </cfRule>
  </conditionalFormatting>
  <conditionalFormatting sqref="P58">
    <cfRule type="colorScale" priority="2157">
      <colorScale>
        <cfvo type="min"/>
        <cfvo type="percentile" val="50"/>
        <cfvo type="max"/>
        <color rgb="FFF8696B"/>
        <color rgb="FFFFEB84"/>
        <color rgb="FF63BE7B"/>
      </colorScale>
    </cfRule>
  </conditionalFormatting>
  <conditionalFormatting sqref="P59">
    <cfRule type="colorScale" priority="2155">
      <colorScale>
        <cfvo type="min"/>
        <cfvo type="percentile" val="50"/>
        <cfvo type="max"/>
        <color rgb="FFF8696B"/>
        <color rgb="FFFFEB84"/>
        <color rgb="FF63BE7B"/>
      </colorScale>
    </cfRule>
  </conditionalFormatting>
  <conditionalFormatting sqref="P59">
    <cfRule type="colorScale" priority="2154">
      <colorScale>
        <cfvo type="min"/>
        <cfvo type="percentile" val="50"/>
        <cfvo type="max"/>
        <color rgb="FFF8696B"/>
        <color rgb="FFFFEB84"/>
        <color rgb="FF63BE7B"/>
      </colorScale>
    </cfRule>
  </conditionalFormatting>
  <conditionalFormatting sqref="P56">
    <cfRule type="colorScale" priority="2153">
      <colorScale>
        <cfvo type="min"/>
        <cfvo type="percentile" val="50"/>
        <cfvo type="max"/>
        <color rgb="FFF8696B"/>
        <color rgb="FFFFEB84"/>
        <color rgb="FF63BE7B"/>
      </colorScale>
    </cfRule>
  </conditionalFormatting>
  <conditionalFormatting sqref="P56">
    <cfRule type="colorScale" priority="2150">
      <colorScale>
        <cfvo type="min"/>
        <cfvo type="percentile" val="50"/>
        <cfvo type="max"/>
        <color rgb="FFF8696B"/>
        <color rgb="FFFFEB84"/>
        <color rgb="FF63BE7B"/>
      </colorScale>
    </cfRule>
  </conditionalFormatting>
  <conditionalFormatting sqref="P56">
    <cfRule type="colorScale" priority="2149">
      <colorScale>
        <cfvo type="min"/>
        <cfvo type="percentile" val="50"/>
        <cfvo type="max"/>
        <color rgb="FFF8696B"/>
        <color rgb="FFFFEB84"/>
        <color rgb="FF63BE7B"/>
      </colorScale>
    </cfRule>
  </conditionalFormatting>
  <conditionalFormatting sqref="P56">
    <cfRule type="colorScale" priority="2148">
      <colorScale>
        <cfvo type="min"/>
        <cfvo type="percentile" val="50"/>
        <cfvo type="max"/>
        <color rgb="FFF8696B"/>
        <color rgb="FFFFEB84"/>
        <color rgb="FF63BE7B"/>
      </colorScale>
    </cfRule>
  </conditionalFormatting>
  <conditionalFormatting sqref="P57">
    <cfRule type="colorScale" priority="2147">
      <colorScale>
        <cfvo type="min"/>
        <cfvo type="percentile" val="50"/>
        <cfvo type="max"/>
        <color rgb="FFF8696B"/>
        <color rgb="FFFFEB84"/>
        <color rgb="FF63BE7B"/>
      </colorScale>
    </cfRule>
  </conditionalFormatting>
  <conditionalFormatting sqref="P58">
    <cfRule type="colorScale" priority="2146">
      <colorScale>
        <cfvo type="min"/>
        <cfvo type="percentile" val="50"/>
        <cfvo type="max"/>
        <color rgb="FFF8696B"/>
        <color rgb="FFFFEB84"/>
        <color rgb="FF63BE7B"/>
      </colorScale>
    </cfRule>
  </conditionalFormatting>
  <conditionalFormatting sqref="P59">
    <cfRule type="colorScale" priority="2142">
      <colorScale>
        <cfvo type="min"/>
        <cfvo type="percentile" val="50"/>
        <cfvo type="max"/>
        <color rgb="FFF8696B"/>
        <color rgb="FFFFEB84"/>
        <color rgb="FF63BE7B"/>
      </colorScale>
    </cfRule>
  </conditionalFormatting>
  <conditionalFormatting sqref="P56">
    <cfRule type="colorScale" priority="2141">
      <colorScale>
        <cfvo type="min"/>
        <cfvo type="percentile" val="50"/>
        <cfvo type="max"/>
        <color rgb="FFF8696B"/>
        <color rgb="FFFFEB84"/>
        <color rgb="FF63BE7B"/>
      </colorScale>
    </cfRule>
  </conditionalFormatting>
  <conditionalFormatting sqref="P56">
    <cfRule type="colorScale" priority="2140">
      <colorScale>
        <cfvo type="min"/>
        <cfvo type="percentile" val="50"/>
        <cfvo type="max"/>
        <color rgb="FFF8696B"/>
        <color rgb="FFFFEB84"/>
        <color rgb="FF63BE7B"/>
      </colorScale>
    </cfRule>
  </conditionalFormatting>
  <conditionalFormatting sqref="P56">
    <cfRule type="colorScale" priority="2139">
      <colorScale>
        <cfvo type="min"/>
        <cfvo type="percentile" val="50"/>
        <cfvo type="max"/>
        <color rgb="FFF8696B"/>
        <color rgb="FFFFEB84"/>
        <color rgb="FF63BE7B"/>
      </colorScale>
    </cfRule>
  </conditionalFormatting>
  <conditionalFormatting sqref="P58">
    <cfRule type="colorScale" priority="2138">
      <colorScale>
        <cfvo type="min"/>
        <cfvo type="percentile" val="50"/>
        <cfvo type="max"/>
        <color rgb="FFF8696B"/>
        <color rgb="FFFFEB84"/>
        <color rgb="FF63BE7B"/>
      </colorScale>
    </cfRule>
  </conditionalFormatting>
  <conditionalFormatting sqref="P57">
    <cfRule type="colorScale" priority="2137">
      <colorScale>
        <cfvo type="min"/>
        <cfvo type="percentile" val="50"/>
        <cfvo type="max"/>
        <color rgb="FFF8696B"/>
        <color rgb="FFFFEB84"/>
        <color rgb="FF63BE7B"/>
      </colorScale>
    </cfRule>
  </conditionalFormatting>
  <conditionalFormatting sqref="P58">
    <cfRule type="colorScale" priority="2136">
      <colorScale>
        <cfvo type="min"/>
        <cfvo type="percentile" val="50"/>
        <cfvo type="max"/>
        <color rgb="FFF8696B"/>
        <color rgb="FFFFEB84"/>
        <color rgb="FF63BE7B"/>
      </colorScale>
    </cfRule>
  </conditionalFormatting>
  <conditionalFormatting sqref="P58">
    <cfRule type="colorScale" priority="2135">
      <colorScale>
        <cfvo type="min"/>
        <cfvo type="percentile" val="50"/>
        <cfvo type="max"/>
        <color rgb="FFF8696B"/>
        <color rgb="FFFFEB84"/>
        <color rgb="FF63BE7B"/>
      </colorScale>
    </cfRule>
  </conditionalFormatting>
  <conditionalFormatting sqref="P59">
    <cfRule type="colorScale" priority="2133">
      <colorScale>
        <cfvo type="min"/>
        <cfvo type="percentile" val="50"/>
        <cfvo type="max"/>
        <color rgb="FFF8696B"/>
        <color rgb="FFFFEB84"/>
        <color rgb="FF63BE7B"/>
      </colorScale>
    </cfRule>
  </conditionalFormatting>
  <conditionalFormatting sqref="P57">
    <cfRule type="colorScale" priority="2132">
      <colorScale>
        <cfvo type="min"/>
        <cfvo type="percentile" val="50"/>
        <cfvo type="max"/>
        <color rgb="FFF8696B"/>
        <color rgb="FFFFEB84"/>
        <color rgb="FF63BE7B"/>
      </colorScale>
    </cfRule>
  </conditionalFormatting>
  <conditionalFormatting sqref="P59">
    <cfRule type="colorScale" priority="2131">
      <colorScale>
        <cfvo type="min"/>
        <cfvo type="percentile" val="50"/>
        <cfvo type="max"/>
        <color rgb="FFF8696B"/>
        <color rgb="FFFFEB84"/>
        <color rgb="FF63BE7B"/>
      </colorScale>
    </cfRule>
  </conditionalFormatting>
  <conditionalFormatting sqref="P58">
    <cfRule type="colorScale" priority="2130">
      <colorScale>
        <cfvo type="min"/>
        <cfvo type="percentile" val="50"/>
        <cfvo type="max"/>
        <color rgb="FFF8696B"/>
        <color rgb="FFFFEB84"/>
        <color rgb="FF63BE7B"/>
      </colorScale>
    </cfRule>
  </conditionalFormatting>
  <conditionalFormatting sqref="P59">
    <cfRule type="colorScale" priority="2128">
      <colorScale>
        <cfvo type="min"/>
        <cfvo type="percentile" val="50"/>
        <cfvo type="max"/>
        <color rgb="FFF8696B"/>
        <color rgb="FFFFEB84"/>
        <color rgb="FF63BE7B"/>
      </colorScale>
    </cfRule>
  </conditionalFormatting>
  <conditionalFormatting sqref="P58">
    <cfRule type="colorScale" priority="2127">
      <colorScale>
        <cfvo type="min"/>
        <cfvo type="percentile" val="50"/>
        <cfvo type="max"/>
        <color rgb="FFF8696B"/>
        <color rgb="FFFFEB84"/>
        <color rgb="FF63BE7B"/>
      </colorScale>
    </cfRule>
  </conditionalFormatting>
  <conditionalFormatting sqref="P56">
    <cfRule type="colorScale" priority="2126">
      <colorScale>
        <cfvo type="min"/>
        <cfvo type="percentile" val="50"/>
        <cfvo type="max"/>
        <color rgb="FFF8696B"/>
        <color rgb="FFFFEB84"/>
        <color rgb="FF63BE7B"/>
      </colorScale>
    </cfRule>
  </conditionalFormatting>
  <conditionalFormatting sqref="P57">
    <cfRule type="colorScale" priority="2125">
      <colorScale>
        <cfvo type="min"/>
        <cfvo type="percentile" val="50"/>
        <cfvo type="max"/>
        <color rgb="FFF8696B"/>
        <color rgb="FFFFEB84"/>
        <color rgb="FF63BE7B"/>
      </colorScale>
    </cfRule>
  </conditionalFormatting>
  <conditionalFormatting sqref="P58">
    <cfRule type="colorScale" priority="2124">
      <colorScale>
        <cfvo type="min"/>
        <cfvo type="percentile" val="50"/>
        <cfvo type="max"/>
        <color rgb="FFF8696B"/>
        <color rgb="FFFFEB84"/>
        <color rgb="FF63BE7B"/>
      </colorScale>
    </cfRule>
  </conditionalFormatting>
  <conditionalFormatting sqref="P58">
    <cfRule type="colorScale" priority="2123">
      <colorScale>
        <cfvo type="min"/>
        <cfvo type="percentile" val="50"/>
        <cfvo type="max"/>
        <color rgb="FFF8696B"/>
        <color rgb="FFFFEB84"/>
        <color rgb="FF63BE7B"/>
      </colorScale>
    </cfRule>
  </conditionalFormatting>
  <conditionalFormatting sqref="P58">
    <cfRule type="colorScale" priority="2122">
      <colorScale>
        <cfvo type="min"/>
        <cfvo type="percentile" val="50"/>
        <cfvo type="max"/>
        <color rgb="FFF8696B"/>
        <color rgb="FFFFEB84"/>
        <color rgb="FF63BE7B"/>
      </colorScale>
    </cfRule>
  </conditionalFormatting>
  <conditionalFormatting sqref="P59">
    <cfRule type="colorScale" priority="2120">
      <colorScale>
        <cfvo type="min"/>
        <cfvo type="percentile" val="50"/>
        <cfvo type="max"/>
        <color rgb="FFF8696B"/>
        <color rgb="FFFFEB84"/>
        <color rgb="FF63BE7B"/>
      </colorScale>
    </cfRule>
  </conditionalFormatting>
  <conditionalFormatting sqref="P57">
    <cfRule type="colorScale" priority="2119">
      <colorScale>
        <cfvo type="min"/>
        <cfvo type="percentile" val="50"/>
        <cfvo type="max"/>
        <color rgb="FFF8696B"/>
        <color rgb="FFFFEB84"/>
        <color rgb="FF63BE7B"/>
      </colorScale>
    </cfRule>
  </conditionalFormatting>
  <conditionalFormatting sqref="P56">
    <cfRule type="colorScale" priority="2118">
      <colorScale>
        <cfvo type="min"/>
        <cfvo type="percentile" val="50"/>
        <cfvo type="max"/>
        <color rgb="FFF8696B"/>
        <color rgb="FFFFEB84"/>
        <color rgb="FF63BE7B"/>
      </colorScale>
    </cfRule>
  </conditionalFormatting>
  <conditionalFormatting sqref="P57">
    <cfRule type="colorScale" priority="2117">
      <colorScale>
        <cfvo type="min"/>
        <cfvo type="percentile" val="50"/>
        <cfvo type="max"/>
        <color rgb="FFF8696B"/>
        <color rgb="FFFFEB84"/>
        <color rgb="FF63BE7B"/>
      </colorScale>
    </cfRule>
  </conditionalFormatting>
  <conditionalFormatting sqref="P58">
    <cfRule type="colorScale" priority="2115">
      <colorScale>
        <cfvo type="min"/>
        <cfvo type="percentile" val="50"/>
        <cfvo type="max"/>
        <color rgb="FFF8696B"/>
        <color rgb="FFFFEB84"/>
        <color rgb="FF63BE7B"/>
      </colorScale>
    </cfRule>
  </conditionalFormatting>
  <conditionalFormatting sqref="P59">
    <cfRule type="colorScale" priority="2112">
      <colorScale>
        <cfvo type="min"/>
        <cfvo type="percentile" val="50"/>
        <cfvo type="max"/>
        <color rgb="FFF8696B"/>
        <color rgb="FFFFEB84"/>
        <color rgb="FF63BE7B"/>
      </colorScale>
    </cfRule>
  </conditionalFormatting>
  <conditionalFormatting sqref="P58">
    <cfRule type="colorScale" priority="2111">
      <colorScale>
        <cfvo type="min"/>
        <cfvo type="percentile" val="50"/>
        <cfvo type="max"/>
        <color rgb="FFF8696B"/>
        <color rgb="FFFFEB84"/>
        <color rgb="FF63BE7B"/>
      </colorScale>
    </cfRule>
  </conditionalFormatting>
  <conditionalFormatting sqref="P59">
    <cfRule type="colorScale" priority="2109">
      <colorScale>
        <cfvo type="min"/>
        <cfvo type="percentile" val="50"/>
        <cfvo type="max"/>
        <color rgb="FFF8696B"/>
        <color rgb="FFFFEB84"/>
        <color rgb="FF63BE7B"/>
      </colorScale>
    </cfRule>
  </conditionalFormatting>
  <conditionalFormatting sqref="P56">
    <cfRule type="colorScale" priority="2108">
      <colorScale>
        <cfvo type="min"/>
        <cfvo type="percentile" val="50"/>
        <cfvo type="max"/>
        <color rgb="FFF8696B"/>
        <color rgb="FFFFEB84"/>
        <color rgb="FF63BE7B"/>
      </colorScale>
    </cfRule>
  </conditionalFormatting>
  <conditionalFormatting sqref="P57">
    <cfRule type="colorScale" priority="2106">
      <colorScale>
        <cfvo type="min"/>
        <cfvo type="percentile" val="50"/>
        <cfvo type="max"/>
        <color rgb="FFF8696B"/>
        <color rgb="FFFFEB84"/>
        <color rgb="FF63BE7B"/>
      </colorScale>
    </cfRule>
  </conditionalFormatting>
  <conditionalFormatting sqref="P58">
    <cfRule type="colorScale" priority="2105">
      <colorScale>
        <cfvo type="min"/>
        <cfvo type="percentile" val="50"/>
        <cfvo type="max"/>
        <color rgb="FFF8696B"/>
        <color rgb="FFFFEB84"/>
        <color rgb="FF63BE7B"/>
      </colorScale>
    </cfRule>
  </conditionalFormatting>
  <conditionalFormatting sqref="P59">
    <cfRule type="colorScale" priority="2103">
      <colorScale>
        <cfvo type="min"/>
        <cfvo type="percentile" val="50"/>
        <cfvo type="max"/>
        <color rgb="FFF8696B"/>
        <color rgb="FFFFEB84"/>
        <color rgb="FF63BE7B"/>
      </colorScale>
    </cfRule>
  </conditionalFormatting>
  <conditionalFormatting sqref="P59">
    <cfRule type="colorScale" priority="2102">
      <colorScale>
        <cfvo type="min"/>
        <cfvo type="percentile" val="50"/>
        <cfvo type="max"/>
        <color rgb="FFF8696B"/>
        <color rgb="FFFFEB84"/>
        <color rgb="FF63BE7B"/>
      </colorScale>
    </cfRule>
  </conditionalFormatting>
  <conditionalFormatting sqref="P57">
    <cfRule type="colorScale" priority="2101">
      <colorScale>
        <cfvo type="min"/>
        <cfvo type="percentile" val="50"/>
        <cfvo type="max"/>
        <color rgb="FFF8696B"/>
        <color rgb="FFFFEB84"/>
        <color rgb="FF63BE7B"/>
      </colorScale>
    </cfRule>
  </conditionalFormatting>
  <conditionalFormatting sqref="P59">
    <cfRule type="colorScale" priority="2100">
      <colorScale>
        <cfvo type="min"/>
        <cfvo type="percentile" val="50"/>
        <cfvo type="max"/>
        <color rgb="FFF8696B"/>
        <color rgb="FFFFEB84"/>
        <color rgb="FF63BE7B"/>
      </colorScale>
    </cfRule>
  </conditionalFormatting>
  <conditionalFormatting sqref="P57">
    <cfRule type="colorScale" priority="2098">
      <colorScale>
        <cfvo type="min"/>
        <cfvo type="percentile" val="50"/>
        <cfvo type="max"/>
        <color rgb="FFF8696B"/>
        <color rgb="FFFFEB84"/>
        <color rgb="FF63BE7B"/>
      </colorScale>
    </cfRule>
  </conditionalFormatting>
  <conditionalFormatting sqref="P57">
    <cfRule type="colorScale" priority="2097">
      <colorScale>
        <cfvo type="min"/>
        <cfvo type="percentile" val="50"/>
        <cfvo type="max"/>
        <color rgb="FFF8696B"/>
        <color rgb="FFFFEB84"/>
        <color rgb="FF63BE7B"/>
      </colorScale>
    </cfRule>
  </conditionalFormatting>
  <conditionalFormatting sqref="P58">
    <cfRule type="colorScale" priority="2096">
      <colorScale>
        <cfvo type="min"/>
        <cfvo type="percentile" val="50"/>
        <cfvo type="max"/>
        <color rgb="FFF8696B"/>
        <color rgb="FFFFEB84"/>
        <color rgb="FF63BE7B"/>
      </colorScale>
    </cfRule>
  </conditionalFormatting>
  <conditionalFormatting sqref="P59">
    <cfRule type="colorScale" priority="2094">
      <colorScale>
        <cfvo type="min"/>
        <cfvo type="percentile" val="50"/>
        <cfvo type="max"/>
        <color rgb="FFF8696B"/>
        <color rgb="FFFFEB84"/>
        <color rgb="FF63BE7B"/>
      </colorScale>
    </cfRule>
  </conditionalFormatting>
  <conditionalFormatting sqref="P59">
    <cfRule type="colorScale" priority="2093">
      <colorScale>
        <cfvo type="min"/>
        <cfvo type="percentile" val="50"/>
        <cfvo type="max"/>
        <color rgb="FFF8696B"/>
        <color rgb="FFFFEB84"/>
        <color rgb="FF63BE7B"/>
      </colorScale>
    </cfRule>
  </conditionalFormatting>
  <conditionalFormatting sqref="P58">
    <cfRule type="colorScale" priority="2092">
      <colorScale>
        <cfvo type="min"/>
        <cfvo type="percentile" val="50"/>
        <cfvo type="max"/>
        <color rgb="FFF8696B"/>
        <color rgb="FFFFEB84"/>
        <color rgb="FF63BE7B"/>
      </colorScale>
    </cfRule>
  </conditionalFormatting>
  <conditionalFormatting sqref="P57">
    <cfRule type="colorScale" priority="2090">
      <colorScale>
        <cfvo type="min"/>
        <cfvo type="percentile" val="50"/>
        <cfvo type="max"/>
        <color rgb="FFF8696B"/>
        <color rgb="FFFFEB84"/>
        <color rgb="FF63BE7B"/>
      </colorScale>
    </cfRule>
  </conditionalFormatting>
  <conditionalFormatting sqref="P58">
    <cfRule type="colorScale" priority="2089">
      <colorScale>
        <cfvo type="min"/>
        <cfvo type="percentile" val="50"/>
        <cfvo type="max"/>
        <color rgb="FFF8696B"/>
        <color rgb="FFFFEB84"/>
        <color rgb="FF63BE7B"/>
      </colorScale>
    </cfRule>
  </conditionalFormatting>
  <conditionalFormatting sqref="P59">
    <cfRule type="colorScale" priority="2087">
      <colorScale>
        <cfvo type="min"/>
        <cfvo type="percentile" val="50"/>
        <cfvo type="max"/>
        <color rgb="FFF8696B"/>
        <color rgb="FFFFEB84"/>
        <color rgb="FF63BE7B"/>
      </colorScale>
    </cfRule>
  </conditionalFormatting>
  <conditionalFormatting sqref="P57">
    <cfRule type="colorScale" priority="2084">
      <colorScale>
        <cfvo type="min"/>
        <cfvo type="percentile" val="50"/>
        <cfvo type="max"/>
        <color rgb="FFF8696B"/>
        <color rgb="FFFFEB84"/>
        <color rgb="FF63BE7B"/>
      </colorScale>
    </cfRule>
  </conditionalFormatting>
  <conditionalFormatting sqref="P58">
    <cfRule type="colorScale" priority="2083">
      <colorScale>
        <cfvo type="min"/>
        <cfvo type="percentile" val="50"/>
        <cfvo type="max"/>
        <color rgb="FFF8696B"/>
        <color rgb="FFFFEB84"/>
        <color rgb="FF63BE7B"/>
      </colorScale>
    </cfRule>
  </conditionalFormatting>
  <conditionalFormatting sqref="P59">
    <cfRule type="colorScale" priority="2081">
      <colorScale>
        <cfvo type="min"/>
        <cfvo type="percentile" val="50"/>
        <cfvo type="max"/>
        <color rgb="FFF8696B"/>
        <color rgb="FFFFEB84"/>
        <color rgb="FF63BE7B"/>
      </colorScale>
    </cfRule>
  </conditionalFormatting>
  <conditionalFormatting sqref="P59">
    <cfRule type="colorScale" priority="2080">
      <colorScale>
        <cfvo type="min"/>
        <cfvo type="percentile" val="50"/>
        <cfvo type="max"/>
        <color rgb="FFF8696B"/>
        <color rgb="FFFFEB84"/>
        <color rgb="FF63BE7B"/>
      </colorScale>
    </cfRule>
  </conditionalFormatting>
  <conditionalFormatting sqref="P60">
    <cfRule type="colorScale" priority="2078">
      <colorScale>
        <cfvo type="min"/>
        <cfvo type="percentile" val="50"/>
        <cfvo type="max"/>
        <color rgb="FFF8696B"/>
        <color rgb="FFFFEB84"/>
        <color rgb="FF63BE7B"/>
      </colorScale>
    </cfRule>
  </conditionalFormatting>
  <conditionalFormatting sqref="P61">
    <cfRule type="colorScale" priority="2079">
      <colorScale>
        <cfvo type="min"/>
        <cfvo type="percentile" val="50"/>
        <cfvo type="max"/>
        <color rgb="FFF8696B"/>
        <color rgb="FFFFEB84"/>
        <color rgb="FF63BE7B"/>
      </colorScale>
    </cfRule>
  </conditionalFormatting>
  <conditionalFormatting sqref="P62">
    <cfRule type="colorScale" priority="2076">
      <colorScale>
        <cfvo type="min"/>
        <cfvo type="percentile" val="50"/>
        <cfvo type="max"/>
        <color rgb="FFF8696B"/>
        <color rgb="FFFFEB84"/>
        <color rgb="FF63BE7B"/>
      </colorScale>
    </cfRule>
  </conditionalFormatting>
  <conditionalFormatting sqref="P63">
    <cfRule type="colorScale" priority="2074">
      <colorScale>
        <cfvo type="min"/>
        <cfvo type="percentile" val="50"/>
        <cfvo type="max"/>
        <color rgb="FFF8696B"/>
        <color rgb="FFFFEB84"/>
        <color rgb="FF63BE7B"/>
      </colorScale>
    </cfRule>
  </conditionalFormatting>
  <conditionalFormatting sqref="P63">
    <cfRule type="colorScale" priority="2073">
      <colorScale>
        <cfvo type="min"/>
        <cfvo type="percentile" val="50"/>
        <cfvo type="max"/>
        <color rgb="FFF8696B"/>
        <color rgb="FFFFEB84"/>
        <color rgb="FF63BE7B"/>
      </colorScale>
    </cfRule>
  </conditionalFormatting>
  <conditionalFormatting sqref="P61">
    <cfRule type="colorScale" priority="2072">
      <colorScale>
        <cfvo type="min"/>
        <cfvo type="percentile" val="50"/>
        <cfvo type="max"/>
        <color rgb="FFF8696B"/>
        <color rgb="FFFFEB84"/>
        <color rgb="FF63BE7B"/>
      </colorScale>
    </cfRule>
  </conditionalFormatting>
  <conditionalFormatting sqref="P63">
    <cfRule type="colorScale" priority="2071">
      <colorScale>
        <cfvo type="min"/>
        <cfvo type="percentile" val="50"/>
        <cfvo type="max"/>
        <color rgb="FFF8696B"/>
        <color rgb="FFFFEB84"/>
        <color rgb="FF63BE7B"/>
      </colorScale>
    </cfRule>
  </conditionalFormatting>
  <conditionalFormatting sqref="P61">
    <cfRule type="colorScale" priority="2069">
      <colorScale>
        <cfvo type="min"/>
        <cfvo type="percentile" val="50"/>
        <cfvo type="max"/>
        <color rgb="FFF8696B"/>
        <color rgb="FFFFEB84"/>
        <color rgb="FF63BE7B"/>
      </colorScale>
    </cfRule>
  </conditionalFormatting>
  <conditionalFormatting sqref="P61">
    <cfRule type="colorScale" priority="2068">
      <colorScale>
        <cfvo type="min"/>
        <cfvo type="percentile" val="50"/>
        <cfvo type="max"/>
        <color rgb="FFF8696B"/>
        <color rgb="FFFFEB84"/>
        <color rgb="FF63BE7B"/>
      </colorScale>
    </cfRule>
  </conditionalFormatting>
  <conditionalFormatting sqref="P62">
    <cfRule type="colorScale" priority="2067">
      <colorScale>
        <cfvo type="min"/>
        <cfvo type="percentile" val="50"/>
        <cfvo type="max"/>
        <color rgb="FFF8696B"/>
        <color rgb="FFFFEB84"/>
        <color rgb="FF63BE7B"/>
      </colorScale>
    </cfRule>
  </conditionalFormatting>
  <conditionalFormatting sqref="P63">
    <cfRule type="colorScale" priority="2065">
      <colorScale>
        <cfvo type="min"/>
        <cfvo type="percentile" val="50"/>
        <cfvo type="max"/>
        <color rgb="FFF8696B"/>
        <color rgb="FFFFEB84"/>
        <color rgb="FF63BE7B"/>
      </colorScale>
    </cfRule>
  </conditionalFormatting>
  <conditionalFormatting sqref="P63">
    <cfRule type="colorScale" priority="2064">
      <colorScale>
        <cfvo type="min"/>
        <cfvo type="percentile" val="50"/>
        <cfvo type="max"/>
        <color rgb="FFF8696B"/>
        <color rgb="FFFFEB84"/>
        <color rgb="FF63BE7B"/>
      </colorScale>
    </cfRule>
  </conditionalFormatting>
  <conditionalFormatting sqref="P62">
    <cfRule type="colorScale" priority="2063">
      <colorScale>
        <cfvo type="min"/>
        <cfvo type="percentile" val="50"/>
        <cfvo type="max"/>
        <color rgb="FFF8696B"/>
        <color rgb="FFFFEB84"/>
        <color rgb="FF63BE7B"/>
      </colorScale>
    </cfRule>
  </conditionalFormatting>
  <conditionalFormatting sqref="P61">
    <cfRule type="colorScale" priority="2061">
      <colorScale>
        <cfvo type="min"/>
        <cfvo type="percentile" val="50"/>
        <cfvo type="max"/>
        <color rgb="FFF8696B"/>
        <color rgb="FFFFEB84"/>
        <color rgb="FF63BE7B"/>
      </colorScale>
    </cfRule>
  </conditionalFormatting>
  <conditionalFormatting sqref="P62">
    <cfRule type="colorScale" priority="2060">
      <colorScale>
        <cfvo type="min"/>
        <cfvo type="percentile" val="50"/>
        <cfvo type="max"/>
        <color rgb="FFF8696B"/>
        <color rgb="FFFFEB84"/>
        <color rgb="FF63BE7B"/>
      </colorScale>
    </cfRule>
  </conditionalFormatting>
  <conditionalFormatting sqref="P63">
    <cfRule type="colorScale" priority="2058">
      <colorScale>
        <cfvo type="min"/>
        <cfvo type="percentile" val="50"/>
        <cfvo type="max"/>
        <color rgb="FFF8696B"/>
        <color rgb="FFFFEB84"/>
        <color rgb="FF63BE7B"/>
      </colorScale>
    </cfRule>
  </conditionalFormatting>
  <conditionalFormatting sqref="P61">
    <cfRule type="colorScale" priority="2055">
      <colorScale>
        <cfvo type="min"/>
        <cfvo type="percentile" val="50"/>
        <cfvo type="max"/>
        <color rgb="FFF8696B"/>
        <color rgb="FFFFEB84"/>
        <color rgb="FF63BE7B"/>
      </colorScale>
    </cfRule>
  </conditionalFormatting>
  <conditionalFormatting sqref="P62">
    <cfRule type="colorScale" priority="2054">
      <colorScale>
        <cfvo type="min"/>
        <cfvo type="percentile" val="50"/>
        <cfvo type="max"/>
        <color rgb="FFF8696B"/>
        <color rgb="FFFFEB84"/>
        <color rgb="FF63BE7B"/>
      </colorScale>
    </cfRule>
  </conditionalFormatting>
  <conditionalFormatting sqref="P63">
    <cfRule type="colorScale" priority="2052">
      <colorScale>
        <cfvo type="min"/>
        <cfvo type="percentile" val="50"/>
        <cfvo type="max"/>
        <color rgb="FFF8696B"/>
        <color rgb="FFFFEB84"/>
        <color rgb="FF63BE7B"/>
      </colorScale>
    </cfRule>
  </conditionalFormatting>
  <conditionalFormatting sqref="P63">
    <cfRule type="colorScale" priority="2051">
      <colorScale>
        <cfvo type="min"/>
        <cfvo type="percentile" val="50"/>
        <cfvo type="max"/>
        <color rgb="FFF8696B"/>
        <color rgb="FFFFEB84"/>
        <color rgb="FF63BE7B"/>
      </colorScale>
    </cfRule>
  </conditionalFormatting>
  <conditionalFormatting sqref="P60">
    <cfRule type="colorScale" priority="2050">
      <colorScale>
        <cfvo type="min"/>
        <cfvo type="percentile" val="50"/>
        <cfvo type="max"/>
        <color rgb="FFF8696B"/>
        <color rgb="FFFFEB84"/>
        <color rgb="FF63BE7B"/>
      </colorScale>
    </cfRule>
  </conditionalFormatting>
  <conditionalFormatting sqref="P60">
    <cfRule type="colorScale" priority="2047">
      <colorScale>
        <cfvo type="min"/>
        <cfvo type="percentile" val="50"/>
        <cfvo type="max"/>
        <color rgb="FFF8696B"/>
        <color rgb="FFFFEB84"/>
        <color rgb="FF63BE7B"/>
      </colorScale>
    </cfRule>
  </conditionalFormatting>
  <conditionalFormatting sqref="P60">
    <cfRule type="colorScale" priority="2046">
      <colorScale>
        <cfvo type="min"/>
        <cfvo type="percentile" val="50"/>
        <cfvo type="max"/>
        <color rgb="FFF8696B"/>
        <color rgb="FFFFEB84"/>
        <color rgb="FF63BE7B"/>
      </colorScale>
    </cfRule>
  </conditionalFormatting>
  <conditionalFormatting sqref="P60">
    <cfRule type="colorScale" priority="2045">
      <colorScale>
        <cfvo type="min"/>
        <cfvo type="percentile" val="50"/>
        <cfvo type="max"/>
        <color rgb="FFF8696B"/>
        <color rgb="FFFFEB84"/>
        <color rgb="FF63BE7B"/>
      </colorScale>
    </cfRule>
  </conditionalFormatting>
  <conditionalFormatting sqref="P61">
    <cfRule type="colorScale" priority="2044">
      <colorScale>
        <cfvo type="min"/>
        <cfvo type="percentile" val="50"/>
        <cfvo type="max"/>
        <color rgb="FFF8696B"/>
        <color rgb="FFFFEB84"/>
        <color rgb="FF63BE7B"/>
      </colorScale>
    </cfRule>
  </conditionalFormatting>
  <conditionalFormatting sqref="P62">
    <cfRule type="colorScale" priority="2043">
      <colorScale>
        <cfvo type="min"/>
        <cfvo type="percentile" val="50"/>
        <cfvo type="max"/>
        <color rgb="FFF8696B"/>
        <color rgb="FFFFEB84"/>
        <color rgb="FF63BE7B"/>
      </colorScale>
    </cfRule>
  </conditionalFormatting>
  <conditionalFormatting sqref="P63">
    <cfRule type="colorScale" priority="2039">
      <colorScale>
        <cfvo type="min"/>
        <cfvo type="percentile" val="50"/>
        <cfvo type="max"/>
        <color rgb="FFF8696B"/>
        <color rgb="FFFFEB84"/>
        <color rgb="FF63BE7B"/>
      </colorScale>
    </cfRule>
  </conditionalFormatting>
  <conditionalFormatting sqref="P60">
    <cfRule type="colorScale" priority="2038">
      <colorScale>
        <cfvo type="min"/>
        <cfvo type="percentile" val="50"/>
        <cfvo type="max"/>
        <color rgb="FFF8696B"/>
        <color rgb="FFFFEB84"/>
        <color rgb="FF63BE7B"/>
      </colorScale>
    </cfRule>
  </conditionalFormatting>
  <conditionalFormatting sqref="P60">
    <cfRule type="colorScale" priority="2037">
      <colorScale>
        <cfvo type="min"/>
        <cfvo type="percentile" val="50"/>
        <cfvo type="max"/>
        <color rgb="FFF8696B"/>
        <color rgb="FFFFEB84"/>
        <color rgb="FF63BE7B"/>
      </colorScale>
    </cfRule>
  </conditionalFormatting>
  <conditionalFormatting sqref="P60">
    <cfRule type="colorScale" priority="2036">
      <colorScale>
        <cfvo type="min"/>
        <cfvo type="percentile" val="50"/>
        <cfvo type="max"/>
        <color rgb="FFF8696B"/>
        <color rgb="FFFFEB84"/>
        <color rgb="FF63BE7B"/>
      </colorScale>
    </cfRule>
  </conditionalFormatting>
  <conditionalFormatting sqref="P62">
    <cfRule type="colorScale" priority="2035">
      <colorScale>
        <cfvo type="min"/>
        <cfvo type="percentile" val="50"/>
        <cfvo type="max"/>
        <color rgb="FFF8696B"/>
        <color rgb="FFFFEB84"/>
        <color rgb="FF63BE7B"/>
      </colorScale>
    </cfRule>
  </conditionalFormatting>
  <conditionalFormatting sqref="P61">
    <cfRule type="colorScale" priority="2034">
      <colorScale>
        <cfvo type="min"/>
        <cfvo type="percentile" val="50"/>
        <cfvo type="max"/>
        <color rgb="FFF8696B"/>
        <color rgb="FFFFEB84"/>
        <color rgb="FF63BE7B"/>
      </colorScale>
    </cfRule>
  </conditionalFormatting>
  <conditionalFormatting sqref="P62">
    <cfRule type="colorScale" priority="2033">
      <colorScale>
        <cfvo type="min"/>
        <cfvo type="percentile" val="50"/>
        <cfvo type="max"/>
        <color rgb="FFF8696B"/>
        <color rgb="FFFFEB84"/>
        <color rgb="FF63BE7B"/>
      </colorScale>
    </cfRule>
  </conditionalFormatting>
  <conditionalFormatting sqref="P62">
    <cfRule type="colorScale" priority="2032">
      <colorScale>
        <cfvo type="min"/>
        <cfvo type="percentile" val="50"/>
        <cfvo type="max"/>
        <color rgb="FFF8696B"/>
        <color rgb="FFFFEB84"/>
        <color rgb="FF63BE7B"/>
      </colorScale>
    </cfRule>
  </conditionalFormatting>
  <conditionalFormatting sqref="P63">
    <cfRule type="colorScale" priority="2030">
      <colorScale>
        <cfvo type="min"/>
        <cfvo type="percentile" val="50"/>
        <cfvo type="max"/>
        <color rgb="FFF8696B"/>
        <color rgb="FFFFEB84"/>
        <color rgb="FF63BE7B"/>
      </colorScale>
    </cfRule>
  </conditionalFormatting>
  <conditionalFormatting sqref="P61">
    <cfRule type="colorScale" priority="2029">
      <colorScale>
        <cfvo type="min"/>
        <cfvo type="percentile" val="50"/>
        <cfvo type="max"/>
        <color rgb="FFF8696B"/>
        <color rgb="FFFFEB84"/>
        <color rgb="FF63BE7B"/>
      </colorScale>
    </cfRule>
  </conditionalFormatting>
  <conditionalFormatting sqref="P63">
    <cfRule type="colorScale" priority="2028">
      <colorScale>
        <cfvo type="min"/>
        <cfvo type="percentile" val="50"/>
        <cfvo type="max"/>
        <color rgb="FFF8696B"/>
        <color rgb="FFFFEB84"/>
        <color rgb="FF63BE7B"/>
      </colorScale>
    </cfRule>
  </conditionalFormatting>
  <conditionalFormatting sqref="P62">
    <cfRule type="colorScale" priority="2027">
      <colorScale>
        <cfvo type="min"/>
        <cfvo type="percentile" val="50"/>
        <cfvo type="max"/>
        <color rgb="FFF8696B"/>
        <color rgb="FFFFEB84"/>
        <color rgb="FF63BE7B"/>
      </colorScale>
    </cfRule>
  </conditionalFormatting>
  <conditionalFormatting sqref="P63">
    <cfRule type="colorScale" priority="2025">
      <colorScale>
        <cfvo type="min"/>
        <cfvo type="percentile" val="50"/>
        <cfvo type="max"/>
        <color rgb="FFF8696B"/>
        <color rgb="FFFFEB84"/>
        <color rgb="FF63BE7B"/>
      </colorScale>
    </cfRule>
  </conditionalFormatting>
  <conditionalFormatting sqref="P62">
    <cfRule type="colorScale" priority="2024">
      <colorScale>
        <cfvo type="min"/>
        <cfvo type="percentile" val="50"/>
        <cfvo type="max"/>
        <color rgb="FFF8696B"/>
        <color rgb="FFFFEB84"/>
        <color rgb="FF63BE7B"/>
      </colorScale>
    </cfRule>
  </conditionalFormatting>
  <conditionalFormatting sqref="P60">
    <cfRule type="colorScale" priority="2023">
      <colorScale>
        <cfvo type="min"/>
        <cfvo type="percentile" val="50"/>
        <cfvo type="max"/>
        <color rgb="FFF8696B"/>
        <color rgb="FFFFEB84"/>
        <color rgb="FF63BE7B"/>
      </colorScale>
    </cfRule>
  </conditionalFormatting>
  <conditionalFormatting sqref="P61">
    <cfRule type="colorScale" priority="2022">
      <colorScale>
        <cfvo type="min"/>
        <cfvo type="percentile" val="50"/>
        <cfvo type="max"/>
        <color rgb="FFF8696B"/>
        <color rgb="FFFFEB84"/>
        <color rgb="FF63BE7B"/>
      </colorScale>
    </cfRule>
  </conditionalFormatting>
  <conditionalFormatting sqref="P62">
    <cfRule type="colorScale" priority="2021">
      <colorScale>
        <cfvo type="min"/>
        <cfvo type="percentile" val="50"/>
        <cfvo type="max"/>
        <color rgb="FFF8696B"/>
        <color rgb="FFFFEB84"/>
        <color rgb="FF63BE7B"/>
      </colorScale>
    </cfRule>
  </conditionalFormatting>
  <conditionalFormatting sqref="P62">
    <cfRule type="colorScale" priority="2020">
      <colorScale>
        <cfvo type="min"/>
        <cfvo type="percentile" val="50"/>
        <cfvo type="max"/>
        <color rgb="FFF8696B"/>
        <color rgb="FFFFEB84"/>
        <color rgb="FF63BE7B"/>
      </colorScale>
    </cfRule>
  </conditionalFormatting>
  <conditionalFormatting sqref="P62">
    <cfRule type="colorScale" priority="2019">
      <colorScale>
        <cfvo type="min"/>
        <cfvo type="percentile" val="50"/>
        <cfvo type="max"/>
        <color rgb="FFF8696B"/>
        <color rgb="FFFFEB84"/>
        <color rgb="FF63BE7B"/>
      </colorScale>
    </cfRule>
  </conditionalFormatting>
  <conditionalFormatting sqref="P63">
    <cfRule type="colorScale" priority="2017">
      <colorScale>
        <cfvo type="min"/>
        <cfvo type="percentile" val="50"/>
        <cfvo type="max"/>
        <color rgb="FFF8696B"/>
        <color rgb="FFFFEB84"/>
        <color rgb="FF63BE7B"/>
      </colorScale>
    </cfRule>
  </conditionalFormatting>
  <conditionalFormatting sqref="P61">
    <cfRule type="colorScale" priority="2016">
      <colorScale>
        <cfvo type="min"/>
        <cfvo type="percentile" val="50"/>
        <cfvo type="max"/>
        <color rgb="FFF8696B"/>
        <color rgb="FFFFEB84"/>
        <color rgb="FF63BE7B"/>
      </colorScale>
    </cfRule>
  </conditionalFormatting>
  <conditionalFormatting sqref="P60">
    <cfRule type="colorScale" priority="2015">
      <colorScale>
        <cfvo type="min"/>
        <cfvo type="percentile" val="50"/>
        <cfvo type="max"/>
        <color rgb="FFF8696B"/>
        <color rgb="FFFFEB84"/>
        <color rgb="FF63BE7B"/>
      </colorScale>
    </cfRule>
  </conditionalFormatting>
  <conditionalFormatting sqref="P61">
    <cfRule type="colorScale" priority="2014">
      <colorScale>
        <cfvo type="min"/>
        <cfvo type="percentile" val="50"/>
        <cfvo type="max"/>
        <color rgb="FFF8696B"/>
        <color rgb="FFFFEB84"/>
        <color rgb="FF63BE7B"/>
      </colorScale>
    </cfRule>
  </conditionalFormatting>
  <conditionalFormatting sqref="P62">
    <cfRule type="colorScale" priority="2012">
      <colorScale>
        <cfvo type="min"/>
        <cfvo type="percentile" val="50"/>
        <cfvo type="max"/>
        <color rgb="FFF8696B"/>
        <color rgb="FFFFEB84"/>
        <color rgb="FF63BE7B"/>
      </colorScale>
    </cfRule>
  </conditionalFormatting>
  <conditionalFormatting sqref="P63">
    <cfRule type="colorScale" priority="2009">
      <colorScale>
        <cfvo type="min"/>
        <cfvo type="percentile" val="50"/>
        <cfvo type="max"/>
        <color rgb="FFF8696B"/>
        <color rgb="FFFFEB84"/>
        <color rgb="FF63BE7B"/>
      </colorScale>
    </cfRule>
  </conditionalFormatting>
  <conditionalFormatting sqref="P62">
    <cfRule type="colorScale" priority="2008">
      <colorScale>
        <cfvo type="min"/>
        <cfvo type="percentile" val="50"/>
        <cfvo type="max"/>
        <color rgb="FFF8696B"/>
        <color rgb="FFFFEB84"/>
        <color rgb="FF63BE7B"/>
      </colorScale>
    </cfRule>
  </conditionalFormatting>
  <conditionalFormatting sqref="P63">
    <cfRule type="colorScale" priority="2006">
      <colorScale>
        <cfvo type="min"/>
        <cfvo type="percentile" val="50"/>
        <cfvo type="max"/>
        <color rgb="FFF8696B"/>
        <color rgb="FFFFEB84"/>
        <color rgb="FF63BE7B"/>
      </colorScale>
    </cfRule>
  </conditionalFormatting>
  <conditionalFormatting sqref="P60">
    <cfRule type="colorScale" priority="2005">
      <colorScale>
        <cfvo type="min"/>
        <cfvo type="percentile" val="50"/>
        <cfvo type="max"/>
        <color rgb="FFF8696B"/>
        <color rgb="FFFFEB84"/>
        <color rgb="FF63BE7B"/>
      </colorScale>
    </cfRule>
  </conditionalFormatting>
  <conditionalFormatting sqref="P61">
    <cfRule type="colorScale" priority="2003">
      <colorScale>
        <cfvo type="min"/>
        <cfvo type="percentile" val="50"/>
        <cfvo type="max"/>
        <color rgb="FFF8696B"/>
        <color rgb="FFFFEB84"/>
        <color rgb="FF63BE7B"/>
      </colorScale>
    </cfRule>
  </conditionalFormatting>
  <conditionalFormatting sqref="P62">
    <cfRule type="colorScale" priority="2002">
      <colorScale>
        <cfvo type="min"/>
        <cfvo type="percentile" val="50"/>
        <cfvo type="max"/>
        <color rgb="FFF8696B"/>
        <color rgb="FFFFEB84"/>
        <color rgb="FF63BE7B"/>
      </colorScale>
    </cfRule>
  </conditionalFormatting>
  <conditionalFormatting sqref="P63">
    <cfRule type="colorScale" priority="2000">
      <colorScale>
        <cfvo type="min"/>
        <cfvo type="percentile" val="50"/>
        <cfvo type="max"/>
        <color rgb="FFF8696B"/>
        <color rgb="FFFFEB84"/>
        <color rgb="FF63BE7B"/>
      </colorScale>
    </cfRule>
  </conditionalFormatting>
  <conditionalFormatting sqref="P63">
    <cfRule type="colorScale" priority="1999">
      <colorScale>
        <cfvo type="min"/>
        <cfvo type="percentile" val="50"/>
        <cfvo type="max"/>
        <color rgb="FFF8696B"/>
        <color rgb="FFFFEB84"/>
        <color rgb="FF63BE7B"/>
      </colorScale>
    </cfRule>
  </conditionalFormatting>
  <conditionalFormatting sqref="P61">
    <cfRule type="colorScale" priority="1998">
      <colorScale>
        <cfvo type="min"/>
        <cfvo type="percentile" val="50"/>
        <cfvo type="max"/>
        <color rgb="FFF8696B"/>
        <color rgb="FFFFEB84"/>
        <color rgb="FF63BE7B"/>
      </colorScale>
    </cfRule>
  </conditionalFormatting>
  <conditionalFormatting sqref="P63">
    <cfRule type="colorScale" priority="1997">
      <colorScale>
        <cfvo type="min"/>
        <cfvo type="percentile" val="50"/>
        <cfvo type="max"/>
        <color rgb="FFF8696B"/>
        <color rgb="FFFFEB84"/>
        <color rgb="FF63BE7B"/>
      </colorScale>
    </cfRule>
  </conditionalFormatting>
  <conditionalFormatting sqref="P61">
    <cfRule type="colorScale" priority="1995">
      <colorScale>
        <cfvo type="min"/>
        <cfvo type="percentile" val="50"/>
        <cfvo type="max"/>
        <color rgb="FFF8696B"/>
        <color rgb="FFFFEB84"/>
        <color rgb="FF63BE7B"/>
      </colorScale>
    </cfRule>
  </conditionalFormatting>
  <conditionalFormatting sqref="P61">
    <cfRule type="colorScale" priority="1994">
      <colorScale>
        <cfvo type="min"/>
        <cfvo type="percentile" val="50"/>
        <cfvo type="max"/>
        <color rgb="FFF8696B"/>
        <color rgb="FFFFEB84"/>
        <color rgb="FF63BE7B"/>
      </colorScale>
    </cfRule>
  </conditionalFormatting>
  <conditionalFormatting sqref="P62">
    <cfRule type="colorScale" priority="1993">
      <colorScale>
        <cfvo type="min"/>
        <cfvo type="percentile" val="50"/>
        <cfvo type="max"/>
        <color rgb="FFF8696B"/>
        <color rgb="FFFFEB84"/>
        <color rgb="FF63BE7B"/>
      </colorScale>
    </cfRule>
  </conditionalFormatting>
  <conditionalFormatting sqref="P63">
    <cfRule type="colorScale" priority="1991">
      <colorScale>
        <cfvo type="min"/>
        <cfvo type="percentile" val="50"/>
        <cfvo type="max"/>
        <color rgb="FFF8696B"/>
        <color rgb="FFFFEB84"/>
        <color rgb="FF63BE7B"/>
      </colorScale>
    </cfRule>
  </conditionalFormatting>
  <conditionalFormatting sqref="P63">
    <cfRule type="colorScale" priority="1990">
      <colorScale>
        <cfvo type="min"/>
        <cfvo type="percentile" val="50"/>
        <cfvo type="max"/>
        <color rgb="FFF8696B"/>
        <color rgb="FFFFEB84"/>
        <color rgb="FF63BE7B"/>
      </colorScale>
    </cfRule>
  </conditionalFormatting>
  <conditionalFormatting sqref="P62">
    <cfRule type="colorScale" priority="1989">
      <colorScale>
        <cfvo type="min"/>
        <cfvo type="percentile" val="50"/>
        <cfvo type="max"/>
        <color rgb="FFF8696B"/>
        <color rgb="FFFFEB84"/>
        <color rgb="FF63BE7B"/>
      </colorScale>
    </cfRule>
  </conditionalFormatting>
  <conditionalFormatting sqref="P61">
    <cfRule type="colorScale" priority="1987">
      <colorScale>
        <cfvo type="min"/>
        <cfvo type="percentile" val="50"/>
        <cfvo type="max"/>
        <color rgb="FFF8696B"/>
        <color rgb="FFFFEB84"/>
        <color rgb="FF63BE7B"/>
      </colorScale>
    </cfRule>
  </conditionalFormatting>
  <conditionalFormatting sqref="P62">
    <cfRule type="colorScale" priority="1986">
      <colorScale>
        <cfvo type="min"/>
        <cfvo type="percentile" val="50"/>
        <cfvo type="max"/>
        <color rgb="FFF8696B"/>
        <color rgb="FFFFEB84"/>
        <color rgb="FF63BE7B"/>
      </colorScale>
    </cfRule>
  </conditionalFormatting>
  <conditionalFormatting sqref="P63">
    <cfRule type="colorScale" priority="1984">
      <colorScale>
        <cfvo type="min"/>
        <cfvo type="percentile" val="50"/>
        <cfvo type="max"/>
        <color rgb="FFF8696B"/>
        <color rgb="FFFFEB84"/>
        <color rgb="FF63BE7B"/>
      </colorScale>
    </cfRule>
  </conditionalFormatting>
  <conditionalFormatting sqref="P61">
    <cfRule type="colorScale" priority="1981">
      <colorScale>
        <cfvo type="min"/>
        <cfvo type="percentile" val="50"/>
        <cfvo type="max"/>
        <color rgb="FFF8696B"/>
        <color rgb="FFFFEB84"/>
        <color rgb="FF63BE7B"/>
      </colorScale>
    </cfRule>
  </conditionalFormatting>
  <conditionalFormatting sqref="P62">
    <cfRule type="colorScale" priority="1980">
      <colorScale>
        <cfvo type="min"/>
        <cfvo type="percentile" val="50"/>
        <cfvo type="max"/>
        <color rgb="FFF8696B"/>
        <color rgb="FFFFEB84"/>
        <color rgb="FF63BE7B"/>
      </colorScale>
    </cfRule>
  </conditionalFormatting>
  <conditionalFormatting sqref="P63">
    <cfRule type="colorScale" priority="1978">
      <colorScale>
        <cfvo type="min"/>
        <cfvo type="percentile" val="50"/>
        <cfvo type="max"/>
        <color rgb="FFF8696B"/>
        <color rgb="FFFFEB84"/>
        <color rgb="FF63BE7B"/>
      </colorScale>
    </cfRule>
  </conditionalFormatting>
  <conditionalFormatting sqref="P63">
    <cfRule type="colorScale" priority="1977">
      <colorScale>
        <cfvo type="min"/>
        <cfvo type="percentile" val="50"/>
        <cfvo type="max"/>
        <color rgb="FFF8696B"/>
        <color rgb="FFFFEB84"/>
        <color rgb="FF63BE7B"/>
      </colorScale>
    </cfRule>
  </conditionalFormatting>
  <conditionalFormatting sqref="P64">
    <cfRule type="colorScale" priority="1975">
      <colorScale>
        <cfvo type="min"/>
        <cfvo type="percentile" val="50"/>
        <cfvo type="max"/>
        <color rgb="FFF8696B"/>
        <color rgb="FFFFEB84"/>
        <color rgb="FF63BE7B"/>
      </colorScale>
    </cfRule>
  </conditionalFormatting>
  <conditionalFormatting sqref="P65">
    <cfRule type="colorScale" priority="1976">
      <colorScale>
        <cfvo type="min"/>
        <cfvo type="percentile" val="50"/>
        <cfvo type="max"/>
        <color rgb="FFF8696B"/>
        <color rgb="FFFFEB84"/>
        <color rgb="FF63BE7B"/>
      </colorScale>
    </cfRule>
  </conditionalFormatting>
  <conditionalFormatting sqref="P66">
    <cfRule type="colorScale" priority="1973">
      <colorScale>
        <cfvo type="min"/>
        <cfvo type="percentile" val="50"/>
        <cfvo type="max"/>
        <color rgb="FFF8696B"/>
        <color rgb="FFFFEB84"/>
        <color rgb="FF63BE7B"/>
      </colorScale>
    </cfRule>
  </conditionalFormatting>
  <conditionalFormatting sqref="P67">
    <cfRule type="colorScale" priority="1971">
      <colorScale>
        <cfvo type="min"/>
        <cfvo type="percentile" val="50"/>
        <cfvo type="max"/>
        <color rgb="FFF8696B"/>
        <color rgb="FFFFEB84"/>
        <color rgb="FF63BE7B"/>
      </colorScale>
    </cfRule>
  </conditionalFormatting>
  <conditionalFormatting sqref="P67">
    <cfRule type="colorScale" priority="1970">
      <colorScale>
        <cfvo type="min"/>
        <cfvo type="percentile" val="50"/>
        <cfvo type="max"/>
        <color rgb="FFF8696B"/>
        <color rgb="FFFFEB84"/>
        <color rgb="FF63BE7B"/>
      </colorScale>
    </cfRule>
  </conditionalFormatting>
  <conditionalFormatting sqref="P65">
    <cfRule type="colorScale" priority="1969">
      <colorScale>
        <cfvo type="min"/>
        <cfvo type="percentile" val="50"/>
        <cfvo type="max"/>
        <color rgb="FFF8696B"/>
        <color rgb="FFFFEB84"/>
        <color rgb="FF63BE7B"/>
      </colorScale>
    </cfRule>
  </conditionalFormatting>
  <conditionalFormatting sqref="P67">
    <cfRule type="colorScale" priority="1968">
      <colorScale>
        <cfvo type="min"/>
        <cfvo type="percentile" val="50"/>
        <cfvo type="max"/>
        <color rgb="FFF8696B"/>
        <color rgb="FFFFEB84"/>
        <color rgb="FF63BE7B"/>
      </colorScale>
    </cfRule>
  </conditionalFormatting>
  <conditionalFormatting sqref="P65">
    <cfRule type="colorScale" priority="1966">
      <colorScale>
        <cfvo type="min"/>
        <cfvo type="percentile" val="50"/>
        <cfvo type="max"/>
        <color rgb="FFF8696B"/>
        <color rgb="FFFFEB84"/>
        <color rgb="FF63BE7B"/>
      </colorScale>
    </cfRule>
  </conditionalFormatting>
  <conditionalFormatting sqref="P65">
    <cfRule type="colorScale" priority="1965">
      <colorScale>
        <cfvo type="min"/>
        <cfvo type="percentile" val="50"/>
        <cfvo type="max"/>
        <color rgb="FFF8696B"/>
        <color rgb="FFFFEB84"/>
        <color rgb="FF63BE7B"/>
      </colorScale>
    </cfRule>
  </conditionalFormatting>
  <conditionalFormatting sqref="P66">
    <cfRule type="colorScale" priority="1964">
      <colorScale>
        <cfvo type="min"/>
        <cfvo type="percentile" val="50"/>
        <cfvo type="max"/>
        <color rgb="FFF8696B"/>
        <color rgb="FFFFEB84"/>
        <color rgb="FF63BE7B"/>
      </colorScale>
    </cfRule>
  </conditionalFormatting>
  <conditionalFormatting sqref="P67">
    <cfRule type="colorScale" priority="1962">
      <colorScale>
        <cfvo type="min"/>
        <cfvo type="percentile" val="50"/>
        <cfvo type="max"/>
        <color rgb="FFF8696B"/>
        <color rgb="FFFFEB84"/>
        <color rgb="FF63BE7B"/>
      </colorScale>
    </cfRule>
  </conditionalFormatting>
  <conditionalFormatting sqref="P67">
    <cfRule type="colorScale" priority="1961">
      <colorScale>
        <cfvo type="min"/>
        <cfvo type="percentile" val="50"/>
        <cfvo type="max"/>
        <color rgb="FFF8696B"/>
        <color rgb="FFFFEB84"/>
        <color rgb="FF63BE7B"/>
      </colorScale>
    </cfRule>
  </conditionalFormatting>
  <conditionalFormatting sqref="P66">
    <cfRule type="colorScale" priority="1960">
      <colorScale>
        <cfvo type="min"/>
        <cfvo type="percentile" val="50"/>
        <cfvo type="max"/>
        <color rgb="FFF8696B"/>
        <color rgb="FFFFEB84"/>
        <color rgb="FF63BE7B"/>
      </colorScale>
    </cfRule>
  </conditionalFormatting>
  <conditionalFormatting sqref="P65">
    <cfRule type="colorScale" priority="1958">
      <colorScale>
        <cfvo type="min"/>
        <cfvo type="percentile" val="50"/>
        <cfvo type="max"/>
        <color rgb="FFF8696B"/>
        <color rgb="FFFFEB84"/>
        <color rgb="FF63BE7B"/>
      </colorScale>
    </cfRule>
  </conditionalFormatting>
  <conditionalFormatting sqref="P66">
    <cfRule type="colorScale" priority="1957">
      <colorScale>
        <cfvo type="min"/>
        <cfvo type="percentile" val="50"/>
        <cfvo type="max"/>
        <color rgb="FFF8696B"/>
        <color rgb="FFFFEB84"/>
        <color rgb="FF63BE7B"/>
      </colorScale>
    </cfRule>
  </conditionalFormatting>
  <conditionalFormatting sqref="P67">
    <cfRule type="colorScale" priority="1955">
      <colorScale>
        <cfvo type="min"/>
        <cfvo type="percentile" val="50"/>
        <cfvo type="max"/>
        <color rgb="FFF8696B"/>
        <color rgb="FFFFEB84"/>
        <color rgb="FF63BE7B"/>
      </colorScale>
    </cfRule>
  </conditionalFormatting>
  <conditionalFormatting sqref="P65">
    <cfRule type="colorScale" priority="1952">
      <colorScale>
        <cfvo type="min"/>
        <cfvo type="percentile" val="50"/>
        <cfvo type="max"/>
        <color rgb="FFF8696B"/>
        <color rgb="FFFFEB84"/>
        <color rgb="FF63BE7B"/>
      </colorScale>
    </cfRule>
  </conditionalFormatting>
  <conditionalFormatting sqref="P66">
    <cfRule type="colorScale" priority="1951">
      <colorScale>
        <cfvo type="min"/>
        <cfvo type="percentile" val="50"/>
        <cfvo type="max"/>
        <color rgb="FFF8696B"/>
        <color rgb="FFFFEB84"/>
        <color rgb="FF63BE7B"/>
      </colorScale>
    </cfRule>
  </conditionalFormatting>
  <conditionalFormatting sqref="P67">
    <cfRule type="colorScale" priority="1949">
      <colorScale>
        <cfvo type="min"/>
        <cfvo type="percentile" val="50"/>
        <cfvo type="max"/>
        <color rgb="FFF8696B"/>
        <color rgb="FFFFEB84"/>
        <color rgb="FF63BE7B"/>
      </colorScale>
    </cfRule>
  </conditionalFormatting>
  <conditionalFormatting sqref="P67">
    <cfRule type="colorScale" priority="1948">
      <colorScale>
        <cfvo type="min"/>
        <cfvo type="percentile" val="50"/>
        <cfvo type="max"/>
        <color rgb="FFF8696B"/>
        <color rgb="FFFFEB84"/>
        <color rgb="FF63BE7B"/>
      </colorScale>
    </cfRule>
  </conditionalFormatting>
  <conditionalFormatting sqref="P64">
    <cfRule type="colorScale" priority="1947">
      <colorScale>
        <cfvo type="min"/>
        <cfvo type="percentile" val="50"/>
        <cfvo type="max"/>
        <color rgb="FFF8696B"/>
        <color rgb="FFFFEB84"/>
        <color rgb="FF63BE7B"/>
      </colorScale>
    </cfRule>
  </conditionalFormatting>
  <conditionalFormatting sqref="P64">
    <cfRule type="colorScale" priority="1944">
      <colorScale>
        <cfvo type="min"/>
        <cfvo type="percentile" val="50"/>
        <cfvo type="max"/>
        <color rgb="FFF8696B"/>
        <color rgb="FFFFEB84"/>
        <color rgb="FF63BE7B"/>
      </colorScale>
    </cfRule>
  </conditionalFormatting>
  <conditionalFormatting sqref="P64">
    <cfRule type="colorScale" priority="1943">
      <colorScale>
        <cfvo type="min"/>
        <cfvo type="percentile" val="50"/>
        <cfvo type="max"/>
        <color rgb="FFF8696B"/>
        <color rgb="FFFFEB84"/>
        <color rgb="FF63BE7B"/>
      </colorScale>
    </cfRule>
  </conditionalFormatting>
  <conditionalFormatting sqref="P64">
    <cfRule type="colorScale" priority="1942">
      <colorScale>
        <cfvo type="min"/>
        <cfvo type="percentile" val="50"/>
        <cfvo type="max"/>
        <color rgb="FFF8696B"/>
        <color rgb="FFFFEB84"/>
        <color rgb="FF63BE7B"/>
      </colorScale>
    </cfRule>
  </conditionalFormatting>
  <conditionalFormatting sqref="P65">
    <cfRule type="colorScale" priority="1941">
      <colorScale>
        <cfvo type="min"/>
        <cfvo type="percentile" val="50"/>
        <cfvo type="max"/>
        <color rgb="FFF8696B"/>
        <color rgb="FFFFEB84"/>
        <color rgb="FF63BE7B"/>
      </colorScale>
    </cfRule>
  </conditionalFormatting>
  <conditionalFormatting sqref="P66">
    <cfRule type="colorScale" priority="1940">
      <colorScale>
        <cfvo type="min"/>
        <cfvo type="percentile" val="50"/>
        <cfvo type="max"/>
        <color rgb="FFF8696B"/>
        <color rgb="FFFFEB84"/>
        <color rgb="FF63BE7B"/>
      </colorScale>
    </cfRule>
  </conditionalFormatting>
  <conditionalFormatting sqref="P67">
    <cfRule type="colorScale" priority="1936">
      <colorScale>
        <cfvo type="min"/>
        <cfvo type="percentile" val="50"/>
        <cfvo type="max"/>
        <color rgb="FFF8696B"/>
        <color rgb="FFFFEB84"/>
        <color rgb="FF63BE7B"/>
      </colorScale>
    </cfRule>
  </conditionalFormatting>
  <conditionalFormatting sqref="P64">
    <cfRule type="colorScale" priority="1935">
      <colorScale>
        <cfvo type="min"/>
        <cfvo type="percentile" val="50"/>
        <cfvo type="max"/>
        <color rgb="FFF8696B"/>
        <color rgb="FFFFEB84"/>
        <color rgb="FF63BE7B"/>
      </colorScale>
    </cfRule>
  </conditionalFormatting>
  <conditionalFormatting sqref="P64">
    <cfRule type="colorScale" priority="1934">
      <colorScale>
        <cfvo type="min"/>
        <cfvo type="percentile" val="50"/>
        <cfvo type="max"/>
        <color rgb="FFF8696B"/>
        <color rgb="FFFFEB84"/>
        <color rgb="FF63BE7B"/>
      </colorScale>
    </cfRule>
  </conditionalFormatting>
  <conditionalFormatting sqref="P64">
    <cfRule type="colorScale" priority="1933">
      <colorScale>
        <cfvo type="min"/>
        <cfvo type="percentile" val="50"/>
        <cfvo type="max"/>
        <color rgb="FFF8696B"/>
        <color rgb="FFFFEB84"/>
        <color rgb="FF63BE7B"/>
      </colorScale>
    </cfRule>
  </conditionalFormatting>
  <conditionalFormatting sqref="P66">
    <cfRule type="colorScale" priority="1932">
      <colorScale>
        <cfvo type="min"/>
        <cfvo type="percentile" val="50"/>
        <cfvo type="max"/>
        <color rgb="FFF8696B"/>
        <color rgb="FFFFEB84"/>
        <color rgb="FF63BE7B"/>
      </colorScale>
    </cfRule>
  </conditionalFormatting>
  <conditionalFormatting sqref="P65">
    <cfRule type="colorScale" priority="1931">
      <colorScale>
        <cfvo type="min"/>
        <cfvo type="percentile" val="50"/>
        <cfvo type="max"/>
        <color rgb="FFF8696B"/>
        <color rgb="FFFFEB84"/>
        <color rgb="FF63BE7B"/>
      </colorScale>
    </cfRule>
  </conditionalFormatting>
  <conditionalFormatting sqref="P66">
    <cfRule type="colorScale" priority="1930">
      <colorScale>
        <cfvo type="min"/>
        <cfvo type="percentile" val="50"/>
        <cfvo type="max"/>
        <color rgb="FFF8696B"/>
        <color rgb="FFFFEB84"/>
        <color rgb="FF63BE7B"/>
      </colorScale>
    </cfRule>
  </conditionalFormatting>
  <conditionalFormatting sqref="P66">
    <cfRule type="colorScale" priority="1929">
      <colorScale>
        <cfvo type="min"/>
        <cfvo type="percentile" val="50"/>
        <cfvo type="max"/>
        <color rgb="FFF8696B"/>
        <color rgb="FFFFEB84"/>
        <color rgb="FF63BE7B"/>
      </colorScale>
    </cfRule>
  </conditionalFormatting>
  <conditionalFormatting sqref="P67">
    <cfRule type="colorScale" priority="1927">
      <colorScale>
        <cfvo type="min"/>
        <cfvo type="percentile" val="50"/>
        <cfvo type="max"/>
        <color rgb="FFF8696B"/>
        <color rgb="FFFFEB84"/>
        <color rgb="FF63BE7B"/>
      </colorScale>
    </cfRule>
  </conditionalFormatting>
  <conditionalFormatting sqref="P65">
    <cfRule type="colorScale" priority="1926">
      <colorScale>
        <cfvo type="min"/>
        <cfvo type="percentile" val="50"/>
        <cfvo type="max"/>
        <color rgb="FFF8696B"/>
        <color rgb="FFFFEB84"/>
        <color rgb="FF63BE7B"/>
      </colorScale>
    </cfRule>
  </conditionalFormatting>
  <conditionalFormatting sqref="P67">
    <cfRule type="colorScale" priority="1925">
      <colorScale>
        <cfvo type="min"/>
        <cfvo type="percentile" val="50"/>
        <cfvo type="max"/>
        <color rgb="FFF8696B"/>
        <color rgb="FFFFEB84"/>
        <color rgb="FF63BE7B"/>
      </colorScale>
    </cfRule>
  </conditionalFormatting>
  <conditionalFormatting sqref="P66">
    <cfRule type="colorScale" priority="1924">
      <colorScale>
        <cfvo type="min"/>
        <cfvo type="percentile" val="50"/>
        <cfvo type="max"/>
        <color rgb="FFF8696B"/>
        <color rgb="FFFFEB84"/>
        <color rgb="FF63BE7B"/>
      </colorScale>
    </cfRule>
  </conditionalFormatting>
  <conditionalFormatting sqref="P67">
    <cfRule type="colorScale" priority="1922">
      <colorScale>
        <cfvo type="min"/>
        <cfvo type="percentile" val="50"/>
        <cfvo type="max"/>
        <color rgb="FFF8696B"/>
        <color rgb="FFFFEB84"/>
        <color rgb="FF63BE7B"/>
      </colorScale>
    </cfRule>
  </conditionalFormatting>
  <conditionalFormatting sqref="P66">
    <cfRule type="colorScale" priority="1921">
      <colorScale>
        <cfvo type="min"/>
        <cfvo type="percentile" val="50"/>
        <cfvo type="max"/>
        <color rgb="FFF8696B"/>
        <color rgb="FFFFEB84"/>
        <color rgb="FF63BE7B"/>
      </colorScale>
    </cfRule>
  </conditionalFormatting>
  <conditionalFormatting sqref="P64">
    <cfRule type="colorScale" priority="1920">
      <colorScale>
        <cfvo type="min"/>
        <cfvo type="percentile" val="50"/>
        <cfvo type="max"/>
        <color rgb="FFF8696B"/>
        <color rgb="FFFFEB84"/>
        <color rgb="FF63BE7B"/>
      </colorScale>
    </cfRule>
  </conditionalFormatting>
  <conditionalFormatting sqref="P65">
    <cfRule type="colorScale" priority="1919">
      <colorScale>
        <cfvo type="min"/>
        <cfvo type="percentile" val="50"/>
        <cfvo type="max"/>
        <color rgb="FFF8696B"/>
        <color rgb="FFFFEB84"/>
        <color rgb="FF63BE7B"/>
      </colorScale>
    </cfRule>
  </conditionalFormatting>
  <conditionalFormatting sqref="P66">
    <cfRule type="colorScale" priority="1918">
      <colorScale>
        <cfvo type="min"/>
        <cfvo type="percentile" val="50"/>
        <cfvo type="max"/>
        <color rgb="FFF8696B"/>
        <color rgb="FFFFEB84"/>
        <color rgb="FF63BE7B"/>
      </colorScale>
    </cfRule>
  </conditionalFormatting>
  <conditionalFormatting sqref="P66">
    <cfRule type="colorScale" priority="1917">
      <colorScale>
        <cfvo type="min"/>
        <cfvo type="percentile" val="50"/>
        <cfvo type="max"/>
        <color rgb="FFF8696B"/>
        <color rgb="FFFFEB84"/>
        <color rgb="FF63BE7B"/>
      </colorScale>
    </cfRule>
  </conditionalFormatting>
  <conditionalFormatting sqref="P66">
    <cfRule type="colorScale" priority="1916">
      <colorScale>
        <cfvo type="min"/>
        <cfvo type="percentile" val="50"/>
        <cfvo type="max"/>
        <color rgb="FFF8696B"/>
        <color rgb="FFFFEB84"/>
        <color rgb="FF63BE7B"/>
      </colorScale>
    </cfRule>
  </conditionalFormatting>
  <conditionalFormatting sqref="P67">
    <cfRule type="colorScale" priority="1914">
      <colorScale>
        <cfvo type="min"/>
        <cfvo type="percentile" val="50"/>
        <cfvo type="max"/>
        <color rgb="FFF8696B"/>
        <color rgb="FFFFEB84"/>
        <color rgb="FF63BE7B"/>
      </colorScale>
    </cfRule>
  </conditionalFormatting>
  <conditionalFormatting sqref="P65">
    <cfRule type="colorScale" priority="1913">
      <colorScale>
        <cfvo type="min"/>
        <cfvo type="percentile" val="50"/>
        <cfvo type="max"/>
        <color rgb="FFF8696B"/>
        <color rgb="FFFFEB84"/>
        <color rgb="FF63BE7B"/>
      </colorScale>
    </cfRule>
  </conditionalFormatting>
  <conditionalFormatting sqref="P64">
    <cfRule type="colorScale" priority="1912">
      <colorScale>
        <cfvo type="min"/>
        <cfvo type="percentile" val="50"/>
        <cfvo type="max"/>
        <color rgb="FFF8696B"/>
        <color rgb="FFFFEB84"/>
        <color rgb="FF63BE7B"/>
      </colorScale>
    </cfRule>
  </conditionalFormatting>
  <conditionalFormatting sqref="P65">
    <cfRule type="colorScale" priority="1911">
      <colorScale>
        <cfvo type="min"/>
        <cfvo type="percentile" val="50"/>
        <cfvo type="max"/>
        <color rgb="FFF8696B"/>
        <color rgb="FFFFEB84"/>
        <color rgb="FF63BE7B"/>
      </colorScale>
    </cfRule>
  </conditionalFormatting>
  <conditionalFormatting sqref="P66">
    <cfRule type="colorScale" priority="1909">
      <colorScale>
        <cfvo type="min"/>
        <cfvo type="percentile" val="50"/>
        <cfvo type="max"/>
        <color rgb="FFF8696B"/>
        <color rgb="FFFFEB84"/>
        <color rgb="FF63BE7B"/>
      </colorScale>
    </cfRule>
  </conditionalFormatting>
  <conditionalFormatting sqref="P67">
    <cfRule type="colorScale" priority="1906">
      <colorScale>
        <cfvo type="min"/>
        <cfvo type="percentile" val="50"/>
        <cfvo type="max"/>
        <color rgb="FFF8696B"/>
        <color rgb="FFFFEB84"/>
        <color rgb="FF63BE7B"/>
      </colorScale>
    </cfRule>
  </conditionalFormatting>
  <conditionalFormatting sqref="P66">
    <cfRule type="colorScale" priority="1905">
      <colorScale>
        <cfvo type="min"/>
        <cfvo type="percentile" val="50"/>
        <cfvo type="max"/>
        <color rgb="FFF8696B"/>
        <color rgb="FFFFEB84"/>
        <color rgb="FF63BE7B"/>
      </colorScale>
    </cfRule>
  </conditionalFormatting>
  <conditionalFormatting sqref="P67">
    <cfRule type="colorScale" priority="1903">
      <colorScale>
        <cfvo type="min"/>
        <cfvo type="percentile" val="50"/>
        <cfvo type="max"/>
        <color rgb="FFF8696B"/>
        <color rgb="FFFFEB84"/>
        <color rgb="FF63BE7B"/>
      </colorScale>
    </cfRule>
  </conditionalFormatting>
  <conditionalFormatting sqref="P64">
    <cfRule type="colorScale" priority="1902">
      <colorScale>
        <cfvo type="min"/>
        <cfvo type="percentile" val="50"/>
        <cfvo type="max"/>
        <color rgb="FFF8696B"/>
        <color rgb="FFFFEB84"/>
        <color rgb="FF63BE7B"/>
      </colorScale>
    </cfRule>
  </conditionalFormatting>
  <conditionalFormatting sqref="P65">
    <cfRule type="colorScale" priority="1900">
      <colorScale>
        <cfvo type="min"/>
        <cfvo type="percentile" val="50"/>
        <cfvo type="max"/>
        <color rgb="FFF8696B"/>
        <color rgb="FFFFEB84"/>
        <color rgb="FF63BE7B"/>
      </colorScale>
    </cfRule>
  </conditionalFormatting>
  <conditionalFormatting sqref="P66">
    <cfRule type="colorScale" priority="1899">
      <colorScale>
        <cfvo type="min"/>
        <cfvo type="percentile" val="50"/>
        <cfvo type="max"/>
        <color rgb="FFF8696B"/>
        <color rgb="FFFFEB84"/>
        <color rgb="FF63BE7B"/>
      </colorScale>
    </cfRule>
  </conditionalFormatting>
  <conditionalFormatting sqref="P67">
    <cfRule type="colorScale" priority="1897">
      <colorScale>
        <cfvo type="min"/>
        <cfvo type="percentile" val="50"/>
        <cfvo type="max"/>
        <color rgb="FFF8696B"/>
        <color rgb="FFFFEB84"/>
        <color rgb="FF63BE7B"/>
      </colorScale>
    </cfRule>
  </conditionalFormatting>
  <conditionalFormatting sqref="P67">
    <cfRule type="colorScale" priority="1896">
      <colorScale>
        <cfvo type="min"/>
        <cfvo type="percentile" val="50"/>
        <cfvo type="max"/>
        <color rgb="FFF8696B"/>
        <color rgb="FFFFEB84"/>
        <color rgb="FF63BE7B"/>
      </colorScale>
    </cfRule>
  </conditionalFormatting>
  <conditionalFormatting sqref="P65">
    <cfRule type="colorScale" priority="1895">
      <colorScale>
        <cfvo type="min"/>
        <cfvo type="percentile" val="50"/>
        <cfvo type="max"/>
        <color rgb="FFF8696B"/>
        <color rgb="FFFFEB84"/>
        <color rgb="FF63BE7B"/>
      </colorScale>
    </cfRule>
  </conditionalFormatting>
  <conditionalFormatting sqref="P67">
    <cfRule type="colorScale" priority="1894">
      <colorScale>
        <cfvo type="min"/>
        <cfvo type="percentile" val="50"/>
        <cfvo type="max"/>
        <color rgb="FFF8696B"/>
        <color rgb="FFFFEB84"/>
        <color rgb="FF63BE7B"/>
      </colorScale>
    </cfRule>
  </conditionalFormatting>
  <conditionalFormatting sqref="P65">
    <cfRule type="colorScale" priority="1892">
      <colorScale>
        <cfvo type="min"/>
        <cfvo type="percentile" val="50"/>
        <cfvo type="max"/>
        <color rgb="FFF8696B"/>
        <color rgb="FFFFEB84"/>
        <color rgb="FF63BE7B"/>
      </colorScale>
    </cfRule>
  </conditionalFormatting>
  <conditionalFormatting sqref="P65">
    <cfRule type="colorScale" priority="1891">
      <colorScale>
        <cfvo type="min"/>
        <cfvo type="percentile" val="50"/>
        <cfvo type="max"/>
        <color rgb="FFF8696B"/>
        <color rgb="FFFFEB84"/>
        <color rgb="FF63BE7B"/>
      </colorScale>
    </cfRule>
  </conditionalFormatting>
  <conditionalFormatting sqref="P66">
    <cfRule type="colorScale" priority="1890">
      <colorScale>
        <cfvo type="min"/>
        <cfvo type="percentile" val="50"/>
        <cfvo type="max"/>
        <color rgb="FFF8696B"/>
        <color rgb="FFFFEB84"/>
        <color rgb="FF63BE7B"/>
      </colorScale>
    </cfRule>
  </conditionalFormatting>
  <conditionalFormatting sqref="P67">
    <cfRule type="colorScale" priority="1888">
      <colorScale>
        <cfvo type="min"/>
        <cfvo type="percentile" val="50"/>
        <cfvo type="max"/>
        <color rgb="FFF8696B"/>
        <color rgb="FFFFEB84"/>
        <color rgb="FF63BE7B"/>
      </colorScale>
    </cfRule>
  </conditionalFormatting>
  <conditionalFormatting sqref="P67">
    <cfRule type="colorScale" priority="1887">
      <colorScale>
        <cfvo type="min"/>
        <cfvo type="percentile" val="50"/>
        <cfvo type="max"/>
        <color rgb="FFF8696B"/>
        <color rgb="FFFFEB84"/>
        <color rgb="FF63BE7B"/>
      </colorScale>
    </cfRule>
  </conditionalFormatting>
  <conditionalFormatting sqref="P66">
    <cfRule type="colorScale" priority="1886">
      <colorScale>
        <cfvo type="min"/>
        <cfvo type="percentile" val="50"/>
        <cfvo type="max"/>
        <color rgb="FFF8696B"/>
        <color rgb="FFFFEB84"/>
        <color rgb="FF63BE7B"/>
      </colorScale>
    </cfRule>
  </conditionalFormatting>
  <conditionalFormatting sqref="P65">
    <cfRule type="colorScale" priority="1884">
      <colorScale>
        <cfvo type="min"/>
        <cfvo type="percentile" val="50"/>
        <cfvo type="max"/>
        <color rgb="FFF8696B"/>
        <color rgb="FFFFEB84"/>
        <color rgb="FF63BE7B"/>
      </colorScale>
    </cfRule>
  </conditionalFormatting>
  <conditionalFormatting sqref="P66">
    <cfRule type="colorScale" priority="1883">
      <colorScale>
        <cfvo type="min"/>
        <cfvo type="percentile" val="50"/>
        <cfvo type="max"/>
        <color rgb="FFF8696B"/>
        <color rgb="FFFFEB84"/>
        <color rgb="FF63BE7B"/>
      </colorScale>
    </cfRule>
  </conditionalFormatting>
  <conditionalFormatting sqref="P67">
    <cfRule type="colorScale" priority="1881">
      <colorScale>
        <cfvo type="min"/>
        <cfvo type="percentile" val="50"/>
        <cfvo type="max"/>
        <color rgb="FFF8696B"/>
        <color rgb="FFFFEB84"/>
        <color rgb="FF63BE7B"/>
      </colorScale>
    </cfRule>
  </conditionalFormatting>
  <conditionalFormatting sqref="P65">
    <cfRule type="colorScale" priority="1878">
      <colorScale>
        <cfvo type="min"/>
        <cfvo type="percentile" val="50"/>
        <cfvo type="max"/>
        <color rgb="FFF8696B"/>
        <color rgb="FFFFEB84"/>
        <color rgb="FF63BE7B"/>
      </colorScale>
    </cfRule>
  </conditionalFormatting>
  <conditionalFormatting sqref="P66">
    <cfRule type="colorScale" priority="1877">
      <colorScale>
        <cfvo type="min"/>
        <cfvo type="percentile" val="50"/>
        <cfvo type="max"/>
        <color rgb="FFF8696B"/>
        <color rgb="FFFFEB84"/>
        <color rgb="FF63BE7B"/>
      </colorScale>
    </cfRule>
  </conditionalFormatting>
  <conditionalFormatting sqref="P67">
    <cfRule type="colorScale" priority="1875">
      <colorScale>
        <cfvo type="min"/>
        <cfvo type="percentile" val="50"/>
        <cfvo type="max"/>
        <color rgb="FFF8696B"/>
        <color rgb="FFFFEB84"/>
        <color rgb="FF63BE7B"/>
      </colorScale>
    </cfRule>
  </conditionalFormatting>
  <conditionalFormatting sqref="P67">
    <cfRule type="colorScale" priority="1874">
      <colorScale>
        <cfvo type="min"/>
        <cfvo type="percentile" val="50"/>
        <cfvo type="max"/>
        <color rgb="FFF8696B"/>
        <color rgb="FFFFEB84"/>
        <color rgb="FF63BE7B"/>
      </colorScale>
    </cfRule>
  </conditionalFormatting>
  <conditionalFormatting sqref="P68">
    <cfRule type="colorScale" priority="1872">
      <colorScale>
        <cfvo type="min"/>
        <cfvo type="percentile" val="50"/>
        <cfvo type="max"/>
        <color rgb="FFF8696B"/>
        <color rgb="FFFFEB84"/>
        <color rgb="FF63BE7B"/>
      </colorScale>
    </cfRule>
  </conditionalFormatting>
  <conditionalFormatting sqref="P69">
    <cfRule type="colorScale" priority="1873">
      <colorScale>
        <cfvo type="min"/>
        <cfvo type="percentile" val="50"/>
        <cfvo type="max"/>
        <color rgb="FFF8696B"/>
        <color rgb="FFFFEB84"/>
        <color rgb="FF63BE7B"/>
      </colorScale>
    </cfRule>
  </conditionalFormatting>
  <conditionalFormatting sqref="P70">
    <cfRule type="colorScale" priority="1869">
      <colorScale>
        <cfvo type="min"/>
        <cfvo type="percentile" val="50"/>
        <cfvo type="max"/>
        <color rgb="FFF8696B"/>
        <color rgb="FFFFEB84"/>
        <color rgb="FF63BE7B"/>
      </colorScale>
    </cfRule>
  </conditionalFormatting>
  <conditionalFormatting sqref="P71">
    <cfRule type="colorScale" priority="1867">
      <colorScale>
        <cfvo type="min"/>
        <cfvo type="percentile" val="50"/>
        <cfvo type="max"/>
        <color rgb="FFF8696B"/>
        <color rgb="FFFFEB84"/>
        <color rgb="FF63BE7B"/>
      </colorScale>
    </cfRule>
  </conditionalFormatting>
  <conditionalFormatting sqref="P71">
    <cfRule type="colorScale" priority="1866">
      <colorScale>
        <cfvo type="min"/>
        <cfvo type="percentile" val="50"/>
        <cfvo type="max"/>
        <color rgb="FFF8696B"/>
        <color rgb="FFFFEB84"/>
        <color rgb="FF63BE7B"/>
      </colorScale>
    </cfRule>
  </conditionalFormatting>
  <conditionalFormatting sqref="P69">
    <cfRule type="colorScale" priority="1865">
      <colorScale>
        <cfvo type="min"/>
        <cfvo type="percentile" val="50"/>
        <cfvo type="max"/>
        <color rgb="FFF8696B"/>
        <color rgb="FFFFEB84"/>
        <color rgb="FF63BE7B"/>
      </colorScale>
    </cfRule>
  </conditionalFormatting>
  <conditionalFormatting sqref="P71">
    <cfRule type="colorScale" priority="1864">
      <colorScale>
        <cfvo type="min"/>
        <cfvo type="percentile" val="50"/>
        <cfvo type="max"/>
        <color rgb="FFF8696B"/>
        <color rgb="FFFFEB84"/>
        <color rgb="FF63BE7B"/>
      </colorScale>
    </cfRule>
  </conditionalFormatting>
  <conditionalFormatting sqref="P69">
    <cfRule type="colorScale" priority="1862">
      <colorScale>
        <cfvo type="min"/>
        <cfvo type="percentile" val="50"/>
        <cfvo type="max"/>
        <color rgb="FFF8696B"/>
        <color rgb="FFFFEB84"/>
        <color rgb="FF63BE7B"/>
      </colorScale>
    </cfRule>
  </conditionalFormatting>
  <conditionalFormatting sqref="P69">
    <cfRule type="colorScale" priority="1861">
      <colorScale>
        <cfvo type="min"/>
        <cfvo type="percentile" val="50"/>
        <cfvo type="max"/>
        <color rgb="FFF8696B"/>
        <color rgb="FFFFEB84"/>
        <color rgb="FF63BE7B"/>
      </colorScale>
    </cfRule>
  </conditionalFormatting>
  <conditionalFormatting sqref="P70">
    <cfRule type="colorScale" priority="1860">
      <colorScale>
        <cfvo type="min"/>
        <cfvo type="percentile" val="50"/>
        <cfvo type="max"/>
        <color rgb="FFF8696B"/>
        <color rgb="FFFFEB84"/>
        <color rgb="FF63BE7B"/>
      </colorScale>
    </cfRule>
  </conditionalFormatting>
  <conditionalFormatting sqref="P71">
    <cfRule type="colorScale" priority="1858">
      <colorScale>
        <cfvo type="min"/>
        <cfvo type="percentile" val="50"/>
        <cfvo type="max"/>
        <color rgb="FFF8696B"/>
        <color rgb="FFFFEB84"/>
        <color rgb="FF63BE7B"/>
      </colorScale>
    </cfRule>
  </conditionalFormatting>
  <conditionalFormatting sqref="P71">
    <cfRule type="colorScale" priority="1857">
      <colorScale>
        <cfvo type="min"/>
        <cfvo type="percentile" val="50"/>
        <cfvo type="max"/>
        <color rgb="FFF8696B"/>
        <color rgb="FFFFEB84"/>
        <color rgb="FF63BE7B"/>
      </colorScale>
    </cfRule>
  </conditionalFormatting>
  <conditionalFormatting sqref="P70">
    <cfRule type="colorScale" priority="1856">
      <colorScale>
        <cfvo type="min"/>
        <cfvo type="percentile" val="50"/>
        <cfvo type="max"/>
        <color rgb="FFF8696B"/>
        <color rgb="FFFFEB84"/>
        <color rgb="FF63BE7B"/>
      </colorScale>
    </cfRule>
  </conditionalFormatting>
  <conditionalFormatting sqref="P69">
    <cfRule type="colorScale" priority="1854">
      <colorScale>
        <cfvo type="min"/>
        <cfvo type="percentile" val="50"/>
        <cfvo type="max"/>
        <color rgb="FFF8696B"/>
        <color rgb="FFFFEB84"/>
        <color rgb="FF63BE7B"/>
      </colorScale>
    </cfRule>
  </conditionalFormatting>
  <conditionalFormatting sqref="P70">
    <cfRule type="colorScale" priority="1853">
      <colorScale>
        <cfvo type="min"/>
        <cfvo type="percentile" val="50"/>
        <cfvo type="max"/>
        <color rgb="FFF8696B"/>
        <color rgb="FFFFEB84"/>
        <color rgb="FF63BE7B"/>
      </colorScale>
    </cfRule>
  </conditionalFormatting>
  <conditionalFormatting sqref="P71">
    <cfRule type="colorScale" priority="1851">
      <colorScale>
        <cfvo type="min"/>
        <cfvo type="percentile" val="50"/>
        <cfvo type="max"/>
        <color rgb="FFF8696B"/>
        <color rgb="FFFFEB84"/>
        <color rgb="FF63BE7B"/>
      </colorScale>
    </cfRule>
  </conditionalFormatting>
  <conditionalFormatting sqref="P69">
    <cfRule type="colorScale" priority="1848">
      <colorScale>
        <cfvo type="min"/>
        <cfvo type="percentile" val="50"/>
        <cfvo type="max"/>
        <color rgb="FFF8696B"/>
        <color rgb="FFFFEB84"/>
        <color rgb="FF63BE7B"/>
      </colorScale>
    </cfRule>
  </conditionalFormatting>
  <conditionalFormatting sqref="P70">
    <cfRule type="colorScale" priority="1847">
      <colorScale>
        <cfvo type="min"/>
        <cfvo type="percentile" val="50"/>
        <cfvo type="max"/>
        <color rgb="FFF8696B"/>
        <color rgb="FFFFEB84"/>
        <color rgb="FF63BE7B"/>
      </colorScale>
    </cfRule>
  </conditionalFormatting>
  <conditionalFormatting sqref="P71">
    <cfRule type="colorScale" priority="1845">
      <colorScale>
        <cfvo type="min"/>
        <cfvo type="percentile" val="50"/>
        <cfvo type="max"/>
        <color rgb="FFF8696B"/>
        <color rgb="FFFFEB84"/>
        <color rgb="FF63BE7B"/>
      </colorScale>
    </cfRule>
  </conditionalFormatting>
  <conditionalFormatting sqref="P71">
    <cfRule type="colorScale" priority="1844">
      <colorScale>
        <cfvo type="min"/>
        <cfvo type="percentile" val="50"/>
        <cfvo type="max"/>
        <color rgb="FFF8696B"/>
        <color rgb="FFFFEB84"/>
        <color rgb="FF63BE7B"/>
      </colorScale>
    </cfRule>
  </conditionalFormatting>
  <conditionalFormatting sqref="P68">
    <cfRule type="colorScale" priority="1843">
      <colorScale>
        <cfvo type="min"/>
        <cfvo type="percentile" val="50"/>
        <cfvo type="max"/>
        <color rgb="FFF8696B"/>
        <color rgb="FFFFEB84"/>
        <color rgb="FF63BE7B"/>
      </colorScale>
    </cfRule>
  </conditionalFormatting>
  <conditionalFormatting sqref="P68">
    <cfRule type="colorScale" priority="1840">
      <colorScale>
        <cfvo type="min"/>
        <cfvo type="percentile" val="50"/>
        <cfvo type="max"/>
        <color rgb="FFF8696B"/>
        <color rgb="FFFFEB84"/>
        <color rgb="FF63BE7B"/>
      </colorScale>
    </cfRule>
  </conditionalFormatting>
  <conditionalFormatting sqref="P68">
    <cfRule type="colorScale" priority="1839">
      <colorScale>
        <cfvo type="min"/>
        <cfvo type="percentile" val="50"/>
        <cfvo type="max"/>
        <color rgb="FFF8696B"/>
        <color rgb="FFFFEB84"/>
        <color rgb="FF63BE7B"/>
      </colorScale>
    </cfRule>
  </conditionalFormatting>
  <conditionalFormatting sqref="P68">
    <cfRule type="colorScale" priority="1838">
      <colorScale>
        <cfvo type="min"/>
        <cfvo type="percentile" val="50"/>
        <cfvo type="max"/>
        <color rgb="FFF8696B"/>
        <color rgb="FFFFEB84"/>
        <color rgb="FF63BE7B"/>
      </colorScale>
    </cfRule>
  </conditionalFormatting>
  <conditionalFormatting sqref="P69">
    <cfRule type="colorScale" priority="1837">
      <colorScale>
        <cfvo type="min"/>
        <cfvo type="percentile" val="50"/>
        <cfvo type="max"/>
        <color rgb="FFF8696B"/>
        <color rgb="FFFFEB84"/>
        <color rgb="FF63BE7B"/>
      </colorScale>
    </cfRule>
  </conditionalFormatting>
  <conditionalFormatting sqref="P70">
    <cfRule type="colorScale" priority="1836">
      <colorScale>
        <cfvo type="min"/>
        <cfvo type="percentile" val="50"/>
        <cfvo type="max"/>
        <color rgb="FFF8696B"/>
        <color rgb="FFFFEB84"/>
        <color rgb="FF63BE7B"/>
      </colorScale>
    </cfRule>
  </conditionalFormatting>
  <conditionalFormatting sqref="P71">
    <cfRule type="colorScale" priority="1832">
      <colorScale>
        <cfvo type="min"/>
        <cfvo type="percentile" val="50"/>
        <cfvo type="max"/>
        <color rgb="FFF8696B"/>
        <color rgb="FFFFEB84"/>
        <color rgb="FF63BE7B"/>
      </colorScale>
    </cfRule>
  </conditionalFormatting>
  <conditionalFormatting sqref="P68">
    <cfRule type="colorScale" priority="1831">
      <colorScale>
        <cfvo type="min"/>
        <cfvo type="percentile" val="50"/>
        <cfvo type="max"/>
        <color rgb="FFF8696B"/>
        <color rgb="FFFFEB84"/>
        <color rgb="FF63BE7B"/>
      </colorScale>
    </cfRule>
  </conditionalFormatting>
  <conditionalFormatting sqref="P68">
    <cfRule type="colorScale" priority="1830">
      <colorScale>
        <cfvo type="min"/>
        <cfvo type="percentile" val="50"/>
        <cfvo type="max"/>
        <color rgb="FFF8696B"/>
        <color rgb="FFFFEB84"/>
        <color rgb="FF63BE7B"/>
      </colorScale>
    </cfRule>
  </conditionalFormatting>
  <conditionalFormatting sqref="P68">
    <cfRule type="colorScale" priority="1829">
      <colorScale>
        <cfvo type="min"/>
        <cfvo type="percentile" val="50"/>
        <cfvo type="max"/>
        <color rgb="FFF8696B"/>
        <color rgb="FFFFEB84"/>
        <color rgb="FF63BE7B"/>
      </colorScale>
    </cfRule>
  </conditionalFormatting>
  <conditionalFormatting sqref="P70">
    <cfRule type="colorScale" priority="1828">
      <colorScale>
        <cfvo type="min"/>
        <cfvo type="percentile" val="50"/>
        <cfvo type="max"/>
        <color rgb="FFF8696B"/>
        <color rgb="FFFFEB84"/>
        <color rgb="FF63BE7B"/>
      </colorScale>
    </cfRule>
  </conditionalFormatting>
  <conditionalFormatting sqref="P69">
    <cfRule type="colorScale" priority="1827">
      <colorScale>
        <cfvo type="min"/>
        <cfvo type="percentile" val="50"/>
        <cfvo type="max"/>
        <color rgb="FFF8696B"/>
        <color rgb="FFFFEB84"/>
        <color rgb="FF63BE7B"/>
      </colorScale>
    </cfRule>
  </conditionalFormatting>
  <conditionalFormatting sqref="P70">
    <cfRule type="colorScale" priority="1826">
      <colorScale>
        <cfvo type="min"/>
        <cfvo type="percentile" val="50"/>
        <cfvo type="max"/>
        <color rgb="FFF8696B"/>
        <color rgb="FFFFEB84"/>
        <color rgb="FF63BE7B"/>
      </colorScale>
    </cfRule>
  </conditionalFormatting>
  <conditionalFormatting sqref="P70">
    <cfRule type="colorScale" priority="1825">
      <colorScale>
        <cfvo type="min"/>
        <cfvo type="percentile" val="50"/>
        <cfvo type="max"/>
        <color rgb="FFF8696B"/>
        <color rgb="FFFFEB84"/>
        <color rgb="FF63BE7B"/>
      </colorScale>
    </cfRule>
  </conditionalFormatting>
  <conditionalFormatting sqref="P71">
    <cfRule type="colorScale" priority="1823">
      <colorScale>
        <cfvo type="min"/>
        <cfvo type="percentile" val="50"/>
        <cfvo type="max"/>
        <color rgb="FFF8696B"/>
        <color rgb="FFFFEB84"/>
        <color rgb="FF63BE7B"/>
      </colorScale>
    </cfRule>
  </conditionalFormatting>
  <conditionalFormatting sqref="P69">
    <cfRule type="colorScale" priority="1822">
      <colorScale>
        <cfvo type="min"/>
        <cfvo type="percentile" val="50"/>
        <cfvo type="max"/>
        <color rgb="FFF8696B"/>
        <color rgb="FFFFEB84"/>
        <color rgb="FF63BE7B"/>
      </colorScale>
    </cfRule>
  </conditionalFormatting>
  <conditionalFormatting sqref="P71">
    <cfRule type="colorScale" priority="1821">
      <colorScale>
        <cfvo type="min"/>
        <cfvo type="percentile" val="50"/>
        <cfvo type="max"/>
        <color rgb="FFF8696B"/>
        <color rgb="FFFFEB84"/>
        <color rgb="FF63BE7B"/>
      </colorScale>
    </cfRule>
  </conditionalFormatting>
  <conditionalFormatting sqref="P70">
    <cfRule type="colorScale" priority="1820">
      <colorScale>
        <cfvo type="min"/>
        <cfvo type="percentile" val="50"/>
        <cfvo type="max"/>
        <color rgb="FFF8696B"/>
        <color rgb="FFFFEB84"/>
        <color rgb="FF63BE7B"/>
      </colorScale>
    </cfRule>
  </conditionalFormatting>
  <conditionalFormatting sqref="P71">
    <cfRule type="colorScale" priority="1818">
      <colorScale>
        <cfvo type="min"/>
        <cfvo type="percentile" val="50"/>
        <cfvo type="max"/>
        <color rgb="FFF8696B"/>
        <color rgb="FFFFEB84"/>
        <color rgb="FF63BE7B"/>
      </colorScale>
    </cfRule>
  </conditionalFormatting>
  <conditionalFormatting sqref="P70">
    <cfRule type="colorScale" priority="1817">
      <colorScale>
        <cfvo type="min"/>
        <cfvo type="percentile" val="50"/>
        <cfvo type="max"/>
        <color rgb="FFF8696B"/>
        <color rgb="FFFFEB84"/>
        <color rgb="FF63BE7B"/>
      </colorScale>
    </cfRule>
  </conditionalFormatting>
  <conditionalFormatting sqref="P68">
    <cfRule type="colorScale" priority="1816">
      <colorScale>
        <cfvo type="min"/>
        <cfvo type="percentile" val="50"/>
        <cfvo type="max"/>
        <color rgb="FFF8696B"/>
        <color rgb="FFFFEB84"/>
        <color rgb="FF63BE7B"/>
      </colorScale>
    </cfRule>
  </conditionalFormatting>
  <conditionalFormatting sqref="P69">
    <cfRule type="colorScale" priority="1815">
      <colorScale>
        <cfvo type="min"/>
        <cfvo type="percentile" val="50"/>
        <cfvo type="max"/>
        <color rgb="FFF8696B"/>
        <color rgb="FFFFEB84"/>
        <color rgb="FF63BE7B"/>
      </colorScale>
    </cfRule>
  </conditionalFormatting>
  <conditionalFormatting sqref="P70">
    <cfRule type="colorScale" priority="1814">
      <colorScale>
        <cfvo type="min"/>
        <cfvo type="percentile" val="50"/>
        <cfvo type="max"/>
        <color rgb="FFF8696B"/>
        <color rgb="FFFFEB84"/>
        <color rgb="FF63BE7B"/>
      </colorScale>
    </cfRule>
  </conditionalFormatting>
  <conditionalFormatting sqref="P70">
    <cfRule type="colorScale" priority="1813">
      <colorScale>
        <cfvo type="min"/>
        <cfvo type="percentile" val="50"/>
        <cfvo type="max"/>
        <color rgb="FFF8696B"/>
        <color rgb="FFFFEB84"/>
        <color rgb="FF63BE7B"/>
      </colorScale>
    </cfRule>
  </conditionalFormatting>
  <conditionalFormatting sqref="P70">
    <cfRule type="colorScale" priority="1812">
      <colorScale>
        <cfvo type="min"/>
        <cfvo type="percentile" val="50"/>
        <cfvo type="max"/>
        <color rgb="FFF8696B"/>
        <color rgb="FFFFEB84"/>
        <color rgb="FF63BE7B"/>
      </colorScale>
    </cfRule>
  </conditionalFormatting>
  <conditionalFormatting sqref="P71">
    <cfRule type="colorScale" priority="1810">
      <colorScale>
        <cfvo type="min"/>
        <cfvo type="percentile" val="50"/>
        <cfvo type="max"/>
        <color rgb="FFF8696B"/>
        <color rgb="FFFFEB84"/>
        <color rgb="FF63BE7B"/>
      </colorScale>
    </cfRule>
  </conditionalFormatting>
  <conditionalFormatting sqref="P69">
    <cfRule type="colorScale" priority="1809">
      <colorScale>
        <cfvo type="min"/>
        <cfvo type="percentile" val="50"/>
        <cfvo type="max"/>
        <color rgb="FFF8696B"/>
        <color rgb="FFFFEB84"/>
        <color rgb="FF63BE7B"/>
      </colorScale>
    </cfRule>
  </conditionalFormatting>
  <conditionalFormatting sqref="P68">
    <cfRule type="colorScale" priority="1808">
      <colorScale>
        <cfvo type="min"/>
        <cfvo type="percentile" val="50"/>
        <cfvo type="max"/>
        <color rgb="FFF8696B"/>
        <color rgb="FFFFEB84"/>
        <color rgb="FF63BE7B"/>
      </colorScale>
    </cfRule>
  </conditionalFormatting>
  <conditionalFormatting sqref="P69">
    <cfRule type="colorScale" priority="1807">
      <colorScale>
        <cfvo type="min"/>
        <cfvo type="percentile" val="50"/>
        <cfvo type="max"/>
        <color rgb="FFF8696B"/>
        <color rgb="FFFFEB84"/>
        <color rgb="FF63BE7B"/>
      </colorScale>
    </cfRule>
  </conditionalFormatting>
  <conditionalFormatting sqref="P70">
    <cfRule type="colorScale" priority="1805">
      <colorScale>
        <cfvo type="min"/>
        <cfvo type="percentile" val="50"/>
        <cfvo type="max"/>
        <color rgb="FFF8696B"/>
        <color rgb="FFFFEB84"/>
        <color rgb="FF63BE7B"/>
      </colorScale>
    </cfRule>
  </conditionalFormatting>
  <conditionalFormatting sqref="P71">
    <cfRule type="colorScale" priority="1802">
      <colorScale>
        <cfvo type="min"/>
        <cfvo type="percentile" val="50"/>
        <cfvo type="max"/>
        <color rgb="FFF8696B"/>
        <color rgb="FFFFEB84"/>
        <color rgb="FF63BE7B"/>
      </colorScale>
    </cfRule>
  </conditionalFormatting>
  <conditionalFormatting sqref="P70">
    <cfRule type="colorScale" priority="1801">
      <colorScale>
        <cfvo type="min"/>
        <cfvo type="percentile" val="50"/>
        <cfvo type="max"/>
        <color rgb="FFF8696B"/>
        <color rgb="FFFFEB84"/>
        <color rgb="FF63BE7B"/>
      </colorScale>
    </cfRule>
  </conditionalFormatting>
  <conditionalFormatting sqref="P71">
    <cfRule type="colorScale" priority="1799">
      <colorScale>
        <cfvo type="min"/>
        <cfvo type="percentile" val="50"/>
        <cfvo type="max"/>
        <color rgb="FFF8696B"/>
        <color rgb="FFFFEB84"/>
        <color rgb="FF63BE7B"/>
      </colorScale>
    </cfRule>
  </conditionalFormatting>
  <conditionalFormatting sqref="P68">
    <cfRule type="colorScale" priority="1798">
      <colorScale>
        <cfvo type="min"/>
        <cfvo type="percentile" val="50"/>
        <cfvo type="max"/>
        <color rgb="FFF8696B"/>
        <color rgb="FFFFEB84"/>
        <color rgb="FF63BE7B"/>
      </colorScale>
    </cfRule>
  </conditionalFormatting>
  <conditionalFormatting sqref="P69">
    <cfRule type="colorScale" priority="1796">
      <colorScale>
        <cfvo type="min"/>
        <cfvo type="percentile" val="50"/>
        <cfvo type="max"/>
        <color rgb="FFF8696B"/>
        <color rgb="FFFFEB84"/>
        <color rgb="FF63BE7B"/>
      </colorScale>
    </cfRule>
  </conditionalFormatting>
  <conditionalFormatting sqref="P70">
    <cfRule type="colorScale" priority="1795">
      <colorScale>
        <cfvo type="min"/>
        <cfvo type="percentile" val="50"/>
        <cfvo type="max"/>
        <color rgb="FFF8696B"/>
        <color rgb="FFFFEB84"/>
        <color rgb="FF63BE7B"/>
      </colorScale>
    </cfRule>
  </conditionalFormatting>
  <conditionalFormatting sqref="P71">
    <cfRule type="colorScale" priority="1793">
      <colorScale>
        <cfvo type="min"/>
        <cfvo type="percentile" val="50"/>
        <cfvo type="max"/>
        <color rgb="FFF8696B"/>
        <color rgb="FFFFEB84"/>
        <color rgb="FF63BE7B"/>
      </colorScale>
    </cfRule>
  </conditionalFormatting>
  <conditionalFormatting sqref="P71">
    <cfRule type="colorScale" priority="1792">
      <colorScale>
        <cfvo type="min"/>
        <cfvo type="percentile" val="50"/>
        <cfvo type="max"/>
        <color rgb="FFF8696B"/>
        <color rgb="FFFFEB84"/>
        <color rgb="FF63BE7B"/>
      </colorScale>
    </cfRule>
  </conditionalFormatting>
  <conditionalFormatting sqref="P69">
    <cfRule type="colorScale" priority="1791">
      <colorScale>
        <cfvo type="min"/>
        <cfvo type="percentile" val="50"/>
        <cfvo type="max"/>
        <color rgb="FFF8696B"/>
        <color rgb="FFFFEB84"/>
        <color rgb="FF63BE7B"/>
      </colorScale>
    </cfRule>
  </conditionalFormatting>
  <conditionalFormatting sqref="P71">
    <cfRule type="colorScale" priority="1790">
      <colorScale>
        <cfvo type="min"/>
        <cfvo type="percentile" val="50"/>
        <cfvo type="max"/>
        <color rgb="FFF8696B"/>
        <color rgb="FFFFEB84"/>
        <color rgb="FF63BE7B"/>
      </colorScale>
    </cfRule>
  </conditionalFormatting>
  <conditionalFormatting sqref="P69">
    <cfRule type="colorScale" priority="1788">
      <colorScale>
        <cfvo type="min"/>
        <cfvo type="percentile" val="50"/>
        <cfvo type="max"/>
        <color rgb="FFF8696B"/>
        <color rgb="FFFFEB84"/>
        <color rgb="FF63BE7B"/>
      </colorScale>
    </cfRule>
  </conditionalFormatting>
  <conditionalFormatting sqref="P69">
    <cfRule type="colorScale" priority="1787">
      <colorScale>
        <cfvo type="min"/>
        <cfvo type="percentile" val="50"/>
        <cfvo type="max"/>
        <color rgb="FFF8696B"/>
        <color rgb="FFFFEB84"/>
        <color rgb="FF63BE7B"/>
      </colorScale>
    </cfRule>
  </conditionalFormatting>
  <conditionalFormatting sqref="P70">
    <cfRule type="colorScale" priority="1786">
      <colorScale>
        <cfvo type="min"/>
        <cfvo type="percentile" val="50"/>
        <cfvo type="max"/>
        <color rgb="FFF8696B"/>
        <color rgb="FFFFEB84"/>
        <color rgb="FF63BE7B"/>
      </colorScale>
    </cfRule>
  </conditionalFormatting>
  <conditionalFormatting sqref="P71">
    <cfRule type="colorScale" priority="1784">
      <colorScale>
        <cfvo type="min"/>
        <cfvo type="percentile" val="50"/>
        <cfvo type="max"/>
        <color rgb="FFF8696B"/>
        <color rgb="FFFFEB84"/>
        <color rgb="FF63BE7B"/>
      </colorScale>
    </cfRule>
  </conditionalFormatting>
  <conditionalFormatting sqref="P71">
    <cfRule type="colorScale" priority="1783">
      <colorScale>
        <cfvo type="min"/>
        <cfvo type="percentile" val="50"/>
        <cfvo type="max"/>
        <color rgb="FFF8696B"/>
        <color rgb="FFFFEB84"/>
        <color rgb="FF63BE7B"/>
      </colorScale>
    </cfRule>
  </conditionalFormatting>
  <conditionalFormatting sqref="P70">
    <cfRule type="colorScale" priority="1782">
      <colorScale>
        <cfvo type="min"/>
        <cfvo type="percentile" val="50"/>
        <cfvo type="max"/>
        <color rgb="FFF8696B"/>
        <color rgb="FFFFEB84"/>
        <color rgb="FF63BE7B"/>
      </colorScale>
    </cfRule>
  </conditionalFormatting>
  <conditionalFormatting sqref="P69">
    <cfRule type="colorScale" priority="1780">
      <colorScale>
        <cfvo type="min"/>
        <cfvo type="percentile" val="50"/>
        <cfvo type="max"/>
        <color rgb="FFF8696B"/>
        <color rgb="FFFFEB84"/>
        <color rgb="FF63BE7B"/>
      </colorScale>
    </cfRule>
  </conditionalFormatting>
  <conditionalFormatting sqref="P70">
    <cfRule type="colorScale" priority="1779">
      <colorScale>
        <cfvo type="min"/>
        <cfvo type="percentile" val="50"/>
        <cfvo type="max"/>
        <color rgb="FFF8696B"/>
        <color rgb="FFFFEB84"/>
        <color rgb="FF63BE7B"/>
      </colorScale>
    </cfRule>
  </conditionalFormatting>
  <conditionalFormatting sqref="P71">
    <cfRule type="colorScale" priority="1777">
      <colorScale>
        <cfvo type="min"/>
        <cfvo type="percentile" val="50"/>
        <cfvo type="max"/>
        <color rgb="FFF8696B"/>
        <color rgb="FFFFEB84"/>
        <color rgb="FF63BE7B"/>
      </colorScale>
    </cfRule>
  </conditionalFormatting>
  <conditionalFormatting sqref="P69">
    <cfRule type="colorScale" priority="1774">
      <colorScale>
        <cfvo type="min"/>
        <cfvo type="percentile" val="50"/>
        <cfvo type="max"/>
        <color rgb="FFF8696B"/>
        <color rgb="FFFFEB84"/>
        <color rgb="FF63BE7B"/>
      </colorScale>
    </cfRule>
  </conditionalFormatting>
  <conditionalFormatting sqref="P70">
    <cfRule type="colorScale" priority="1773">
      <colorScale>
        <cfvo type="min"/>
        <cfvo type="percentile" val="50"/>
        <cfvo type="max"/>
        <color rgb="FFF8696B"/>
        <color rgb="FFFFEB84"/>
        <color rgb="FF63BE7B"/>
      </colorScale>
    </cfRule>
  </conditionalFormatting>
  <conditionalFormatting sqref="P71">
    <cfRule type="colorScale" priority="1771">
      <colorScale>
        <cfvo type="min"/>
        <cfvo type="percentile" val="50"/>
        <cfvo type="max"/>
        <color rgb="FFF8696B"/>
        <color rgb="FFFFEB84"/>
        <color rgb="FF63BE7B"/>
      </colorScale>
    </cfRule>
  </conditionalFormatting>
  <conditionalFormatting sqref="P71">
    <cfRule type="colorScale" priority="1770">
      <colorScale>
        <cfvo type="min"/>
        <cfvo type="percentile" val="50"/>
        <cfvo type="max"/>
        <color rgb="FFF8696B"/>
        <color rgb="FFFFEB84"/>
        <color rgb="FF63BE7B"/>
      </colorScale>
    </cfRule>
  </conditionalFormatting>
  <conditionalFormatting sqref="P72">
    <cfRule type="colorScale" priority="1768">
      <colorScale>
        <cfvo type="min"/>
        <cfvo type="percentile" val="50"/>
        <cfvo type="max"/>
        <color rgb="FFF8696B"/>
        <color rgb="FFFFEB84"/>
        <color rgb="FF63BE7B"/>
      </colorScale>
    </cfRule>
  </conditionalFormatting>
  <conditionalFormatting sqref="P73">
    <cfRule type="colorScale" priority="1769">
      <colorScale>
        <cfvo type="min"/>
        <cfvo type="percentile" val="50"/>
        <cfvo type="max"/>
        <color rgb="FFF8696B"/>
        <color rgb="FFFFEB84"/>
        <color rgb="FF63BE7B"/>
      </colorScale>
    </cfRule>
  </conditionalFormatting>
  <conditionalFormatting sqref="P74">
    <cfRule type="colorScale" priority="1765">
      <colorScale>
        <cfvo type="min"/>
        <cfvo type="percentile" val="50"/>
        <cfvo type="max"/>
        <color rgb="FFF8696B"/>
        <color rgb="FFFFEB84"/>
        <color rgb="FF63BE7B"/>
      </colorScale>
    </cfRule>
  </conditionalFormatting>
  <conditionalFormatting sqref="P75">
    <cfRule type="colorScale" priority="1763">
      <colorScale>
        <cfvo type="min"/>
        <cfvo type="percentile" val="50"/>
        <cfvo type="max"/>
        <color rgb="FFF8696B"/>
        <color rgb="FFFFEB84"/>
        <color rgb="FF63BE7B"/>
      </colorScale>
    </cfRule>
  </conditionalFormatting>
  <conditionalFormatting sqref="P75">
    <cfRule type="colorScale" priority="1762">
      <colorScale>
        <cfvo type="min"/>
        <cfvo type="percentile" val="50"/>
        <cfvo type="max"/>
        <color rgb="FFF8696B"/>
        <color rgb="FFFFEB84"/>
        <color rgb="FF63BE7B"/>
      </colorScale>
    </cfRule>
  </conditionalFormatting>
  <conditionalFormatting sqref="P73">
    <cfRule type="colorScale" priority="1761">
      <colorScale>
        <cfvo type="min"/>
        <cfvo type="percentile" val="50"/>
        <cfvo type="max"/>
        <color rgb="FFF8696B"/>
        <color rgb="FFFFEB84"/>
        <color rgb="FF63BE7B"/>
      </colorScale>
    </cfRule>
  </conditionalFormatting>
  <conditionalFormatting sqref="P75">
    <cfRule type="colorScale" priority="1760">
      <colorScale>
        <cfvo type="min"/>
        <cfvo type="percentile" val="50"/>
        <cfvo type="max"/>
        <color rgb="FFF8696B"/>
        <color rgb="FFFFEB84"/>
        <color rgb="FF63BE7B"/>
      </colorScale>
    </cfRule>
  </conditionalFormatting>
  <conditionalFormatting sqref="P73">
    <cfRule type="colorScale" priority="1758">
      <colorScale>
        <cfvo type="min"/>
        <cfvo type="percentile" val="50"/>
        <cfvo type="max"/>
        <color rgb="FFF8696B"/>
        <color rgb="FFFFEB84"/>
        <color rgb="FF63BE7B"/>
      </colorScale>
    </cfRule>
  </conditionalFormatting>
  <conditionalFormatting sqref="P73">
    <cfRule type="colorScale" priority="1757">
      <colorScale>
        <cfvo type="min"/>
        <cfvo type="percentile" val="50"/>
        <cfvo type="max"/>
        <color rgb="FFF8696B"/>
        <color rgb="FFFFEB84"/>
        <color rgb="FF63BE7B"/>
      </colorScale>
    </cfRule>
  </conditionalFormatting>
  <conditionalFormatting sqref="P74">
    <cfRule type="colorScale" priority="1756">
      <colorScale>
        <cfvo type="min"/>
        <cfvo type="percentile" val="50"/>
        <cfvo type="max"/>
        <color rgb="FFF8696B"/>
        <color rgb="FFFFEB84"/>
        <color rgb="FF63BE7B"/>
      </colorScale>
    </cfRule>
  </conditionalFormatting>
  <conditionalFormatting sqref="P75">
    <cfRule type="colorScale" priority="1754">
      <colorScale>
        <cfvo type="min"/>
        <cfvo type="percentile" val="50"/>
        <cfvo type="max"/>
        <color rgb="FFF8696B"/>
        <color rgb="FFFFEB84"/>
        <color rgb="FF63BE7B"/>
      </colorScale>
    </cfRule>
  </conditionalFormatting>
  <conditionalFormatting sqref="P75">
    <cfRule type="colorScale" priority="1753">
      <colorScale>
        <cfvo type="min"/>
        <cfvo type="percentile" val="50"/>
        <cfvo type="max"/>
        <color rgb="FFF8696B"/>
        <color rgb="FFFFEB84"/>
        <color rgb="FF63BE7B"/>
      </colorScale>
    </cfRule>
  </conditionalFormatting>
  <conditionalFormatting sqref="P74">
    <cfRule type="colorScale" priority="1752">
      <colorScale>
        <cfvo type="min"/>
        <cfvo type="percentile" val="50"/>
        <cfvo type="max"/>
        <color rgb="FFF8696B"/>
        <color rgb="FFFFEB84"/>
        <color rgb="FF63BE7B"/>
      </colorScale>
    </cfRule>
  </conditionalFormatting>
  <conditionalFormatting sqref="P73">
    <cfRule type="colorScale" priority="1750">
      <colorScale>
        <cfvo type="min"/>
        <cfvo type="percentile" val="50"/>
        <cfvo type="max"/>
        <color rgb="FFF8696B"/>
        <color rgb="FFFFEB84"/>
        <color rgb="FF63BE7B"/>
      </colorScale>
    </cfRule>
  </conditionalFormatting>
  <conditionalFormatting sqref="P74">
    <cfRule type="colorScale" priority="1749">
      <colorScale>
        <cfvo type="min"/>
        <cfvo type="percentile" val="50"/>
        <cfvo type="max"/>
        <color rgb="FFF8696B"/>
        <color rgb="FFFFEB84"/>
        <color rgb="FF63BE7B"/>
      </colorScale>
    </cfRule>
  </conditionalFormatting>
  <conditionalFormatting sqref="P75">
    <cfRule type="colorScale" priority="1747">
      <colorScale>
        <cfvo type="min"/>
        <cfvo type="percentile" val="50"/>
        <cfvo type="max"/>
        <color rgb="FFF8696B"/>
        <color rgb="FFFFEB84"/>
        <color rgb="FF63BE7B"/>
      </colorScale>
    </cfRule>
  </conditionalFormatting>
  <conditionalFormatting sqref="P73">
    <cfRule type="colorScale" priority="1744">
      <colorScale>
        <cfvo type="min"/>
        <cfvo type="percentile" val="50"/>
        <cfvo type="max"/>
        <color rgb="FFF8696B"/>
        <color rgb="FFFFEB84"/>
        <color rgb="FF63BE7B"/>
      </colorScale>
    </cfRule>
  </conditionalFormatting>
  <conditionalFormatting sqref="P74">
    <cfRule type="colorScale" priority="1743">
      <colorScale>
        <cfvo type="min"/>
        <cfvo type="percentile" val="50"/>
        <cfvo type="max"/>
        <color rgb="FFF8696B"/>
        <color rgb="FFFFEB84"/>
        <color rgb="FF63BE7B"/>
      </colorScale>
    </cfRule>
  </conditionalFormatting>
  <conditionalFormatting sqref="P75">
    <cfRule type="colorScale" priority="1741">
      <colorScale>
        <cfvo type="min"/>
        <cfvo type="percentile" val="50"/>
        <cfvo type="max"/>
        <color rgb="FFF8696B"/>
        <color rgb="FFFFEB84"/>
        <color rgb="FF63BE7B"/>
      </colorScale>
    </cfRule>
  </conditionalFormatting>
  <conditionalFormatting sqref="P75">
    <cfRule type="colorScale" priority="1740">
      <colorScale>
        <cfvo type="min"/>
        <cfvo type="percentile" val="50"/>
        <cfvo type="max"/>
        <color rgb="FFF8696B"/>
        <color rgb="FFFFEB84"/>
        <color rgb="FF63BE7B"/>
      </colorScale>
    </cfRule>
  </conditionalFormatting>
  <conditionalFormatting sqref="P72">
    <cfRule type="colorScale" priority="1739">
      <colorScale>
        <cfvo type="min"/>
        <cfvo type="percentile" val="50"/>
        <cfvo type="max"/>
        <color rgb="FFF8696B"/>
        <color rgb="FFFFEB84"/>
        <color rgb="FF63BE7B"/>
      </colorScale>
    </cfRule>
  </conditionalFormatting>
  <conditionalFormatting sqref="P72">
    <cfRule type="colorScale" priority="1736">
      <colorScale>
        <cfvo type="min"/>
        <cfvo type="percentile" val="50"/>
        <cfvo type="max"/>
        <color rgb="FFF8696B"/>
        <color rgb="FFFFEB84"/>
        <color rgb="FF63BE7B"/>
      </colorScale>
    </cfRule>
  </conditionalFormatting>
  <conditionalFormatting sqref="P72">
    <cfRule type="colorScale" priority="1735">
      <colorScale>
        <cfvo type="min"/>
        <cfvo type="percentile" val="50"/>
        <cfvo type="max"/>
        <color rgb="FFF8696B"/>
        <color rgb="FFFFEB84"/>
        <color rgb="FF63BE7B"/>
      </colorScale>
    </cfRule>
  </conditionalFormatting>
  <conditionalFormatting sqref="P72">
    <cfRule type="colorScale" priority="1734">
      <colorScale>
        <cfvo type="min"/>
        <cfvo type="percentile" val="50"/>
        <cfvo type="max"/>
        <color rgb="FFF8696B"/>
        <color rgb="FFFFEB84"/>
        <color rgb="FF63BE7B"/>
      </colorScale>
    </cfRule>
  </conditionalFormatting>
  <conditionalFormatting sqref="P73">
    <cfRule type="colorScale" priority="1733">
      <colorScale>
        <cfvo type="min"/>
        <cfvo type="percentile" val="50"/>
        <cfvo type="max"/>
        <color rgb="FFF8696B"/>
        <color rgb="FFFFEB84"/>
        <color rgb="FF63BE7B"/>
      </colorScale>
    </cfRule>
  </conditionalFormatting>
  <conditionalFormatting sqref="P74">
    <cfRule type="colorScale" priority="1732">
      <colorScale>
        <cfvo type="min"/>
        <cfvo type="percentile" val="50"/>
        <cfvo type="max"/>
        <color rgb="FFF8696B"/>
        <color rgb="FFFFEB84"/>
        <color rgb="FF63BE7B"/>
      </colorScale>
    </cfRule>
  </conditionalFormatting>
  <conditionalFormatting sqref="P75">
    <cfRule type="colorScale" priority="1728">
      <colorScale>
        <cfvo type="min"/>
        <cfvo type="percentile" val="50"/>
        <cfvo type="max"/>
        <color rgb="FFF8696B"/>
        <color rgb="FFFFEB84"/>
        <color rgb="FF63BE7B"/>
      </colorScale>
    </cfRule>
  </conditionalFormatting>
  <conditionalFormatting sqref="P72">
    <cfRule type="colorScale" priority="1727">
      <colorScale>
        <cfvo type="min"/>
        <cfvo type="percentile" val="50"/>
        <cfvo type="max"/>
        <color rgb="FFF8696B"/>
        <color rgb="FFFFEB84"/>
        <color rgb="FF63BE7B"/>
      </colorScale>
    </cfRule>
  </conditionalFormatting>
  <conditionalFormatting sqref="P72">
    <cfRule type="colorScale" priority="1726">
      <colorScale>
        <cfvo type="min"/>
        <cfvo type="percentile" val="50"/>
        <cfvo type="max"/>
        <color rgb="FFF8696B"/>
        <color rgb="FFFFEB84"/>
        <color rgb="FF63BE7B"/>
      </colorScale>
    </cfRule>
  </conditionalFormatting>
  <conditionalFormatting sqref="P72">
    <cfRule type="colorScale" priority="1725">
      <colorScale>
        <cfvo type="min"/>
        <cfvo type="percentile" val="50"/>
        <cfvo type="max"/>
        <color rgb="FFF8696B"/>
        <color rgb="FFFFEB84"/>
        <color rgb="FF63BE7B"/>
      </colorScale>
    </cfRule>
  </conditionalFormatting>
  <conditionalFormatting sqref="P74">
    <cfRule type="colorScale" priority="1724">
      <colorScale>
        <cfvo type="min"/>
        <cfvo type="percentile" val="50"/>
        <cfvo type="max"/>
        <color rgb="FFF8696B"/>
        <color rgb="FFFFEB84"/>
        <color rgb="FF63BE7B"/>
      </colorScale>
    </cfRule>
  </conditionalFormatting>
  <conditionalFormatting sqref="P73">
    <cfRule type="colorScale" priority="1723">
      <colorScale>
        <cfvo type="min"/>
        <cfvo type="percentile" val="50"/>
        <cfvo type="max"/>
        <color rgb="FFF8696B"/>
        <color rgb="FFFFEB84"/>
        <color rgb="FF63BE7B"/>
      </colorScale>
    </cfRule>
  </conditionalFormatting>
  <conditionalFormatting sqref="P74">
    <cfRule type="colorScale" priority="1722">
      <colorScale>
        <cfvo type="min"/>
        <cfvo type="percentile" val="50"/>
        <cfvo type="max"/>
        <color rgb="FFF8696B"/>
        <color rgb="FFFFEB84"/>
        <color rgb="FF63BE7B"/>
      </colorScale>
    </cfRule>
  </conditionalFormatting>
  <conditionalFormatting sqref="P74">
    <cfRule type="colorScale" priority="1721">
      <colorScale>
        <cfvo type="min"/>
        <cfvo type="percentile" val="50"/>
        <cfvo type="max"/>
        <color rgb="FFF8696B"/>
        <color rgb="FFFFEB84"/>
        <color rgb="FF63BE7B"/>
      </colorScale>
    </cfRule>
  </conditionalFormatting>
  <conditionalFormatting sqref="P75">
    <cfRule type="colorScale" priority="1719">
      <colorScale>
        <cfvo type="min"/>
        <cfvo type="percentile" val="50"/>
        <cfvo type="max"/>
        <color rgb="FFF8696B"/>
        <color rgb="FFFFEB84"/>
        <color rgb="FF63BE7B"/>
      </colorScale>
    </cfRule>
  </conditionalFormatting>
  <conditionalFormatting sqref="P73">
    <cfRule type="colorScale" priority="1718">
      <colorScale>
        <cfvo type="min"/>
        <cfvo type="percentile" val="50"/>
        <cfvo type="max"/>
        <color rgb="FFF8696B"/>
        <color rgb="FFFFEB84"/>
        <color rgb="FF63BE7B"/>
      </colorScale>
    </cfRule>
  </conditionalFormatting>
  <conditionalFormatting sqref="P75">
    <cfRule type="colorScale" priority="1717">
      <colorScale>
        <cfvo type="min"/>
        <cfvo type="percentile" val="50"/>
        <cfvo type="max"/>
        <color rgb="FFF8696B"/>
        <color rgb="FFFFEB84"/>
        <color rgb="FF63BE7B"/>
      </colorScale>
    </cfRule>
  </conditionalFormatting>
  <conditionalFormatting sqref="P74">
    <cfRule type="colorScale" priority="1716">
      <colorScale>
        <cfvo type="min"/>
        <cfvo type="percentile" val="50"/>
        <cfvo type="max"/>
        <color rgb="FFF8696B"/>
        <color rgb="FFFFEB84"/>
        <color rgb="FF63BE7B"/>
      </colorScale>
    </cfRule>
  </conditionalFormatting>
  <conditionalFormatting sqref="P75">
    <cfRule type="colorScale" priority="1714">
      <colorScale>
        <cfvo type="min"/>
        <cfvo type="percentile" val="50"/>
        <cfvo type="max"/>
        <color rgb="FFF8696B"/>
        <color rgb="FFFFEB84"/>
        <color rgb="FF63BE7B"/>
      </colorScale>
    </cfRule>
  </conditionalFormatting>
  <conditionalFormatting sqref="P74">
    <cfRule type="colorScale" priority="1713">
      <colorScale>
        <cfvo type="min"/>
        <cfvo type="percentile" val="50"/>
        <cfvo type="max"/>
        <color rgb="FFF8696B"/>
        <color rgb="FFFFEB84"/>
        <color rgb="FF63BE7B"/>
      </colorScale>
    </cfRule>
  </conditionalFormatting>
  <conditionalFormatting sqref="P72">
    <cfRule type="colorScale" priority="1712">
      <colorScale>
        <cfvo type="min"/>
        <cfvo type="percentile" val="50"/>
        <cfvo type="max"/>
        <color rgb="FFF8696B"/>
        <color rgb="FFFFEB84"/>
        <color rgb="FF63BE7B"/>
      </colorScale>
    </cfRule>
  </conditionalFormatting>
  <conditionalFormatting sqref="P73">
    <cfRule type="colorScale" priority="1711">
      <colorScale>
        <cfvo type="min"/>
        <cfvo type="percentile" val="50"/>
        <cfvo type="max"/>
        <color rgb="FFF8696B"/>
        <color rgb="FFFFEB84"/>
        <color rgb="FF63BE7B"/>
      </colorScale>
    </cfRule>
  </conditionalFormatting>
  <conditionalFormatting sqref="P74">
    <cfRule type="colorScale" priority="1710">
      <colorScale>
        <cfvo type="min"/>
        <cfvo type="percentile" val="50"/>
        <cfvo type="max"/>
        <color rgb="FFF8696B"/>
        <color rgb="FFFFEB84"/>
        <color rgb="FF63BE7B"/>
      </colorScale>
    </cfRule>
  </conditionalFormatting>
  <conditionalFormatting sqref="P74">
    <cfRule type="colorScale" priority="1709">
      <colorScale>
        <cfvo type="min"/>
        <cfvo type="percentile" val="50"/>
        <cfvo type="max"/>
        <color rgb="FFF8696B"/>
        <color rgb="FFFFEB84"/>
        <color rgb="FF63BE7B"/>
      </colorScale>
    </cfRule>
  </conditionalFormatting>
  <conditionalFormatting sqref="P74">
    <cfRule type="colorScale" priority="1708">
      <colorScale>
        <cfvo type="min"/>
        <cfvo type="percentile" val="50"/>
        <cfvo type="max"/>
        <color rgb="FFF8696B"/>
        <color rgb="FFFFEB84"/>
        <color rgb="FF63BE7B"/>
      </colorScale>
    </cfRule>
  </conditionalFormatting>
  <conditionalFormatting sqref="P75">
    <cfRule type="colorScale" priority="1706">
      <colorScale>
        <cfvo type="min"/>
        <cfvo type="percentile" val="50"/>
        <cfvo type="max"/>
        <color rgb="FFF8696B"/>
        <color rgb="FFFFEB84"/>
        <color rgb="FF63BE7B"/>
      </colorScale>
    </cfRule>
  </conditionalFormatting>
  <conditionalFormatting sqref="P73">
    <cfRule type="colorScale" priority="1705">
      <colorScale>
        <cfvo type="min"/>
        <cfvo type="percentile" val="50"/>
        <cfvo type="max"/>
        <color rgb="FFF8696B"/>
        <color rgb="FFFFEB84"/>
        <color rgb="FF63BE7B"/>
      </colorScale>
    </cfRule>
  </conditionalFormatting>
  <conditionalFormatting sqref="P72">
    <cfRule type="colorScale" priority="1704">
      <colorScale>
        <cfvo type="min"/>
        <cfvo type="percentile" val="50"/>
        <cfvo type="max"/>
        <color rgb="FFF8696B"/>
        <color rgb="FFFFEB84"/>
        <color rgb="FF63BE7B"/>
      </colorScale>
    </cfRule>
  </conditionalFormatting>
  <conditionalFormatting sqref="P73">
    <cfRule type="colorScale" priority="1703">
      <colorScale>
        <cfvo type="min"/>
        <cfvo type="percentile" val="50"/>
        <cfvo type="max"/>
        <color rgb="FFF8696B"/>
        <color rgb="FFFFEB84"/>
        <color rgb="FF63BE7B"/>
      </colorScale>
    </cfRule>
  </conditionalFormatting>
  <conditionalFormatting sqref="P74">
    <cfRule type="colorScale" priority="1701">
      <colorScale>
        <cfvo type="min"/>
        <cfvo type="percentile" val="50"/>
        <cfvo type="max"/>
        <color rgb="FFF8696B"/>
        <color rgb="FFFFEB84"/>
        <color rgb="FF63BE7B"/>
      </colorScale>
    </cfRule>
  </conditionalFormatting>
  <conditionalFormatting sqref="P75">
    <cfRule type="colorScale" priority="1698">
      <colorScale>
        <cfvo type="min"/>
        <cfvo type="percentile" val="50"/>
        <cfvo type="max"/>
        <color rgb="FFF8696B"/>
        <color rgb="FFFFEB84"/>
        <color rgb="FF63BE7B"/>
      </colorScale>
    </cfRule>
  </conditionalFormatting>
  <conditionalFormatting sqref="P74">
    <cfRule type="colorScale" priority="1697">
      <colorScale>
        <cfvo type="min"/>
        <cfvo type="percentile" val="50"/>
        <cfvo type="max"/>
        <color rgb="FFF8696B"/>
        <color rgb="FFFFEB84"/>
        <color rgb="FF63BE7B"/>
      </colorScale>
    </cfRule>
  </conditionalFormatting>
  <conditionalFormatting sqref="P75">
    <cfRule type="colorScale" priority="1695">
      <colorScale>
        <cfvo type="min"/>
        <cfvo type="percentile" val="50"/>
        <cfvo type="max"/>
        <color rgb="FFF8696B"/>
        <color rgb="FFFFEB84"/>
        <color rgb="FF63BE7B"/>
      </colorScale>
    </cfRule>
  </conditionalFormatting>
  <conditionalFormatting sqref="P72">
    <cfRule type="colorScale" priority="1694">
      <colorScale>
        <cfvo type="min"/>
        <cfvo type="percentile" val="50"/>
        <cfvo type="max"/>
        <color rgb="FFF8696B"/>
        <color rgb="FFFFEB84"/>
        <color rgb="FF63BE7B"/>
      </colorScale>
    </cfRule>
  </conditionalFormatting>
  <conditionalFormatting sqref="P73">
    <cfRule type="colorScale" priority="1692">
      <colorScale>
        <cfvo type="min"/>
        <cfvo type="percentile" val="50"/>
        <cfvo type="max"/>
        <color rgb="FFF8696B"/>
        <color rgb="FFFFEB84"/>
        <color rgb="FF63BE7B"/>
      </colorScale>
    </cfRule>
  </conditionalFormatting>
  <conditionalFormatting sqref="P74">
    <cfRule type="colorScale" priority="1691">
      <colorScale>
        <cfvo type="min"/>
        <cfvo type="percentile" val="50"/>
        <cfvo type="max"/>
        <color rgb="FFF8696B"/>
        <color rgb="FFFFEB84"/>
        <color rgb="FF63BE7B"/>
      </colorScale>
    </cfRule>
  </conditionalFormatting>
  <conditionalFormatting sqref="P75">
    <cfRule type="colorScale" priority="1689">
      <colorScale>
        <cfvo type="min"/>
        <cfvo type="percentile" val="50"/>
        <cfvo type="max"/>
        <color rgb="FFF8696B"/>
        <color rgb="FFFFEB84"/>
        <color rgb="FF63BE7B"/>
      </colorScale>
    </cfRule>
  </conditionalFormatting>
  <conditionalFormatting sqref="P75">
    <cfRule type="colorScale" priority="1688">
      <colorScale>
        <cfvo type="min"/>
        <cfvo type="percentile" val="50"/>
        <cfvo type="max"/>
        <color rgb="FFF8696B"/>
        <color rgb="FFFFEB84"/>
        <color rgb="FF63BE7B"/>
      </colorScale>
    </cfRule>
  </conditionalFormatting>
  <conditionalFormatting sqref="P73">
    <cfRule type="colorScale" priority="1687">
      <colorScale>
        <cfvo type="min"/>
        <cfvo type="percentile" val="50"/>
        <cfvo type="max"/>
        <color rgb="FFF8696B"/>
        <color rgb="FFFFEB84"/>
        <color rgb="FF63BE7B"/>
      </colorScale>
    </cfRule>
  </conditionalFormatting>
  <conditionalFormatting sqref="P75">
    <cfRule type="colorScale" priority="1686">
      <colorScale>
        <cfvo type="min"/>
        <cfvo type="percentile" val="50"/>
        <cfvo type="max"/>
        <color rgb="FFF8696B"/>
        <color rgb="FFFFEB84"/>
        <color rgb="FF63BE7B"/>
      </colorScale>
    </cfRule>
  </conditionalFormatting>
  <conditionalFormatting sqref="P73">
    <cfRule type="colorScale" priority="1684">
      <colorScale>
        <cfvo type="min"/>
        <cfvo type="percentile" val="50"/>
        <cfvo type="max"/>
        <color rgb="FFF8696B"/>
        <color rgb="FFFFEB84"/>
        <color rgb="FF63BE7B"/>
      </colorScale>
    </cfRule>
  </conditionalFormatting>
  <conditionalFormatting sqref="P73">
    <cfRule type="colorScale" priority="1683">
      <colorScale>
        <cfvo type="min"/>
        <cfvo type="percentile" val="50"/>
        <cfvo type="max"/>
        <color rgb="FFF8696B"/>
        <color rgb="FFFFEB84"/>
        <color rgb="FF63BE7B"/>
      </colorScale>
    </cfRule>
  </conditionalFormatting>
  <conditionalFormatting sqref="P74">
    <cfRule type="colorScale" priority="1682">
      <colorScale>
        <cfvo type="min"/>
        <cfvo type="percentile" val="50"/>
        <cfvo type="max"/>
        <color rgb="FFF8696B"/>
        <color rgb="FFFFEB84"/>
        <color rgb="FF63BE7B"/>
      </colorScale>
    </cfRule>
  </conditionalFormatting>
  <conditionalFormatting sqref="P75">
    <cfRule type="colorScale" priority="1680">
      <colorScale>
        <cfvo type="min"/>
        <cfvo type="percentile" val="50"/>
        <cfvo type="max"/>
        <color rgb="FFF8696B"/>
        <color rgb="FFFFEB84"/>
        <color rgb="FF63BE7B"/>
      </colorScale>
    </cfRule>
  </conditionalFormatting>
  <conditionalFormatting sqref="P75">
    <cfRule type="colorScale" priority="1679">
      <colorScale>
        <cfvo type="min"/>
        <cfvo type="percentile" val="50"/>
        <cfvo type="max"/>
        <color rgb="FFF8696B"/>
        <color rgb="FFFFEB84"/>
        <color rgb="FF63BE7B"/>
      </colorScale>
    </cfRule>
  </conditionalFormatting>
  <conditionalFormatting sqref="P74">
    <cfRule type="colorScale" priority="1678">
      <colorScale>
        <cfvo type="min"/>
        <cfvo type="percentile" val="50"/>
        <cfvo type="max"/>
        <color rgb="FFF8696B"/>
        <color rgb="FFFFEB84"/>
        <color rgb="FF63BE7B"/>
      </colorScale>
    </cfRule>
  </conditionalFormatting>
  <conditionalFormatting sqref="P73">
    <cfRule type="colorScale" priority="1676">
      <colorScale>
        <cfvo type="min"/>
        <cfvo type="percentile" val="50"/>
        <cfvo type="max"/>
        <color rgb="FFF8696B"/>
        <color rgb="FFFFEB84"/>
        <color rgb="FF63BE7B"/>
      </colorScale>
    </cfRule>
  </conditionalFormatting>
  <conditionalFormatting sqref="P74">
    <cfRule type="colorScale" priority="1675">
      <colorScale>
        <cfvo type="min"/>
        <cfvo type="percentile" val="50"/>
        <cfvo type="max"/>
        <color rgb="FFF8696B"/>
        <color rgb="FFFFEB84"/>
        <color rgb="FF63BE7B"/>
      </colorScale>
    </cfRule>
  </conditionalFormatting>
  <conditionalFormatting sqref="P75">
    <cfRule type="colorScale" priority="1673">
      <colorScale>
        <cfvo type="min"/>
        <cfvo type="percentile" val="50"/>
        <cfvo type="max"/>
        <color rgb="FFF8696B"/>
        <color rgb="FFFFEB84"/>
        <color rgb="FF63BE7B"/>
      </colorScale>
    </cfRule>
  </conditionalFormatting>
  <conditionalFormatting sqref="P73">
    <cfRule type="colorScale" priority="1670">
      <colorScale>
        <cfvo type="min"/>
        <cfvo type="percentile" val="50"/>
        <cfvo type="max"/>
        <color rgb="FFF8696B"/>
        <color rgb="FFFFEB84"/>
        <color rgb="FF63BE7B"/>
      </colorScale>
    </cfRule>
  </conditionalFormatting>
  <conditionalFormatting sqref="P74">
    <cfRule type="colorScale" priority="1669">
      <colorScale>
        <cfvo type="min"/>
        <cfvo type="percentile" val="50"/>
        <cfvo type="max"/>
        <color rgb="FFF8696B"/>
        <color rgb="FFFFEB84"/>
        <color rgb="FF63BE7B"/>
      </colorScale>
    </cfRule>
  </conditionalFormatting>
  <conditionalFormatting sqref="P75">
    <cfRule type="colorScale" priority="1667">
      <colorScale>
        <cfvo type="min"/>
        <cfvo type="percentile" val="50"/>
        <cfvo type="max"/>
        <color rgb="FFF8696B"/>
        <color rgb="FFFFEB84"/>
        <color rgb="FF63BE7B"/>
      </colorScale>
    </cfRule>
  </conditionalFormatting>
  <conditionalFormatting sqref="P75">
    <cfRule type="colorScale" priority="1666">
      <colorScale>
        <cfvo type="min"/>
        <cfvo type="percentile" val="50"/>
        <cfvo type="max"/>
        <color rgb="FFF8696B"/>
        <color rgb="FFFFEB84"/>
        <color rgb="FF63BE7B"/>
      </colorScale>
    </cfRule>
  </conditionalFormatting>
  <conditionalFormatting sqref="P76">
    <cfRule type="colorScale" priority="1664">
      <colorScale>
        <cfvo type="min"/>
        <cfvo type="percentile" val="50"/>
        <cfvo type="max"/>
        <color rgb="FFF8696B"/>
        <color rgb="FFFFEB84"/>
        <color rgb="FF63BE7B"/>
      </colorScale>
    </cfRule>
  </conditionalFormatting>
  <conditionalFormatting sqref="P77">
    <cfRule type="colorScale" priority="1665">
      <colorScale>
        <cfvo type="min"/>
        <cfvo type="percentile" val="50"/>
        <cfvo type="max"/>
        <color rgb="FFF8696B"/>
        <color rgb="FFFFEB84"/>
        <color rgb="FF63BE7B"/>
      </colorScale>
    </cfRule>
  </conditionalFormatting>
  <conditionalFormatting sqref="P78">
    <cfRule type="colorScale" priority="1661">
      <colorScale>
        <cfvo type="min"/>
        <cfvo type="percentile" val="50"/>
        <cfvo type="max"/>
        <color rgb="FFF8696B"/>
        <color rgb="FFFFEB84"/>
        <color rgb="FF63BE7B"/>
      </colorScale>
    </cfRule>
  </conditionalFormatting>
  <conditionalFormatting sqref="P79">
    <cfRule type="colorScale" priority="1659">
      <colorScale>
        <cfvo type="min"/>
        <cfvo type="percentile" val="50"/>
        <cfvo type="max"/>
        <color rgb="FFF8696B"/>
        <color rgb="FFFFEB84"/>
        <color rgb="FF63BE7B"/>
      </colorScale>
    </cfRule>
  </conditionalFormatting>
  <conditionalFormatting sqref="P79">
    <cfRule type="colorScale" priority="1658">
      <colorScale>
        <cfvo type="min"/>
        <cfvo type="percentile" val="50"/>
        <cfvo type="max"/>
        <color rgb="FFF8696B"/>
        <color rgb="FFFFEB84"/>
        <color rgb="FF63BE7B"/>
      </colorScale>
    </cfRule>
  </conditionalFormatting>
  <conditionalFormatting sqref="P77">
    <cfRule type="colorScale" priority="1657">
      <colorScale>
        <cfvo type="min"/>
        <cfvo type="percentile" val="50"/>
        <cfvo type="max"/>
        <color rgb="FFF8696B"/>
        <color rgb="FFFFEB84"/>
        <color rgb="FF63BE7B"/>
      </colorScale>
    </cfRule>
  </conditionalFormatting>
  <conditionalFormatting sqref="P79">
    <cfRule type="colorScale" priority="1656">
      <colorScale>
        <cfvo type="min"/>
        <cfvo type="percentile" val="50"/>
        <cfvo type="max"/>
        <color rgb="FFF8696B"/>
        <color rgb="FFFFEB84"/>
        <color rgb="FF63BE7B"/>
      </colorScale>
    </cfRule>
  </conditionalFormatting>
  <conditionalFormatting sqref="P77">
    <cfRule type="colorScale" priority="1654">
      <colorScale>
        <cfvo type="min"/>
        <cfvo type="percentile" val="50"/>
        <cfvo type="max"/>
        <color rgb="FFF8696B"/>
        <color rgb="FFFFEB84"/>
        <color rgb="FF63BE7B"/>
      </colorScale>
    </cfRule>
  </conditionalFormatting>
  <conditionalFormatting sqref="P77">
    <cfRule type="colorScale" priority="1653">
      <colorScale>
        <cfvo type="min"/>
        <cfvo type="percentile" val="50"/>
        <cfvo type="max"/>
        <color rgb="FFF8696B"/>
        <color rgb="FFFFEB84"/>
        <color rgb="FF63BE7B"/>
      </colorScale>
    </cfRule>
  </conditionalFormatting>
  <conditionalFormatting sqref="P78">
    <cfRule type="colorScale" priority="1652">
      <colorScale>
        <cfvo type="min"/>
        <cfvo type="percentile" val="50"/>
        <cfvo type="max"/>
        <color rgb="FFF8696B"/>
        <color rgb="FFFFEB84"/>
        <color rgb="FF63BE7B"/>
      </colorScale>
    </cfRule>
  </conditionalFormatting>
  <conditionalFormatting sqref="P79">
    <cfRule type="colorScale" priority="1650">
      <colorScale>
        <cfvo type="min"/>
        <cfvo type="percentile" val="50"/>
        <cfvo type="max"/>
        <color rgb="FFF8696B"/>
        <color rgb="FFFFEB84"/>
        <color rgb="FF63BE7B"/>
      </colorScale>
    </cfRule>
  </conditionalFormatting>
  <conditionalFormatting sqref="P79">
    <cfRule type="colorScale" priority="1649">
      <colorScale>
        <cfvo type="min"/>
        <cfvo type="percentile" val="50"/>
        <cfvo type="max"/>
        <color rgb="FFF8696B"/>
        <color rgb="FFFFEB84"/>
        <color rgb="FF63BE7B"/>
      </colorScale>
    </cfRule>
  </conditionalFormatting>
  <conditionalFormatting sqref="P78">
    <cfRule type="colorScale" priority="1648">
      <colorScale>
        <cfvo type="min"/>
        <cfvo type="percentile" val="50"/>
        <cfvo type="max"/>
        <color rgb="FFF8696B"/>
        <color rgb="FFFFEB84"/>
        <color rgb="FF63BE7B"/>
      </colorScale>
    </cfRule>
  </conditionalFormatting>
  <conditionalFormatting sqref="P77">
    <cfRule type="colorScale" priority="1646">
      <colorScale>
        <cfvo type="min"/>
        <cfvo type="percentile" val="50"/>
        <cfvo type="max"/>
        <color rgb="FFF8696B"/>
        <color rgb="FFFFEB84"/>
        <color rgb="FF63BE7B"/>
      </colorScale>
    </cfRule>
  </conditionalFormatting>
  <conditionalFormatting sqref="P78">
    <cfRule type="colorScale" priority="1645">
      <colorScale>
        <cfvo type="min"/>
        <cfvo type="percentile" val="50"/>
        <cfvo type="max"/>
        <color rgb="FFF8696B"/>
        <color rgb="FFFFEB84"/>
        <color rgb="FF63BE7B"/>
      </colorScale>
    </cfRule>
  </conditionalFormatting>
  <conditionalFormatting sqref="P79">
    <cfRule type="colorScale" priority="1643">
      <colorScale>
        <cfvo type="min"/>
        <cfvo type="percentile" val="50"/>
        <cfvo type="max"/>
        <color rgb="FFF8696B"/>
        <color rgb="FFFFEB84"/>
        <color rgb="FF63BE7B"/>
      </colorScale>
    </cfRule>
  </conditionalFormatting>
  <conditionalFormatting sqref="P77">
    <cfRule type="colorScale" priority="1640">
      <colorScale>
        <cfvo type="min"/>
        <cfvo type="percentile" val="50"/>
        <cfvo type="max"/>
        <color rgb="FFF8696B"/>
        <color rgb="FFFFEB84"/>
        <color rgb="FF63BE7B"/>
      </colorScale>
    </cfRule>
  </conditionalFormatting>
  <conditionalFormatting sqref="P78">
    <cfRule type="colorScale" priority="1639">
      <colorScale>
        <cfvo type="min"/>
        <cfvo type="percentile" val="50"/>
        <cfvo type="max"/>
        <color rgb="FFF8696B"/>
        <color rgb="FFFFEB84"/>
        <color rgb="FF63BE7B"/>
      </colorScale>
    </cfRule>
  </conditionalFormatting>
  <conditionalFormatting sqref="P79">
    <cfRule type="colorScale" priority="1637">
      <colorScale>
        <cfvo type="min"/>
        <cfvo type="percentile" val="50"/>
        <cfvo type="max"/>
        <color rgb="FFF8696B"/>
        <color rgb="FFFFEB84"/>
        <color rgb="FF63BE7B"/>
      </colorScale>
    </cfRule>
  </conditionalFormatting>
  <conditionalFormatting sqref="P79">
    <cfRule type="colorScale" priority="1636">
      <colorScale>
        <cfvo type="min"/>
        <cfvo type="percentile" val="50"/>
        <cfvo type="max"/>
        <color rgb="FFF8696B"/>
        <color rgb="FFFFEB84"/>
        <color rgb="FF63BE7B"/>
      </colorScale>
    </cfRule>
  </conditionalFormatting>
  <conditionalFormatting sqref="P76">
    <cfRule type="colorScale" priority="1635">
      <colorScale>
        <cfvo type="min"/>
        <cfvo type="percentile" val="50"/>
        <cfvo type="max"/>
        <color rgb="FFF8696B"/>
        <color rgb="FFFFEB84"/>
        <color rgb="FF63BE7B"/>
      </colorScale>
    </cfRule>
  </conditionalFormatting>
  <conditionalFormatting sqref="P76">
    <cfRule type="colorScale" priority="1632">
      <colorScale>
        <cfvo type="min"/>
        <cfvo type="percentile" val="50"/>
        <cfvo type="max"/>
        <color rgb="FFF8696B"/>
        <color rgb="FFFFEB84"/>
        <color rgb="FF63BE7B"/>
      </colorScale>
    </cfRule>
  </conditionalFormatting>
  <conditionalFormatting sqref="P76">
    <cfRule type="colorScale" priority="1631">
      <colorScale>
        <cfvo type="min"/>
        <cfvo type="percentile" val="50"/>
        <cfvo type="max"/>
        <color rgb="FFF8696B"/>
        <color rgb="FFFFEB84"/>
        <color rgb="FF63BE7B"/>
      </colorScale>
    </cfRule>
  </conditionalFormatting>
  <conditionalFormatting sqref="P76">
    <cfRule type="colorScale" priority="1630">
      <colorScale>
        <cfvo type="min"/>
        <cfvo type="percentile" val="50"/>
        <cfvo type="max"/>
        <color rgb="FFF8696B"/>
        <color rgb="FFFFEB84"/>
        <color rgb="FF63BE7B"/>
      </colorScale>
    </cfRule>
  </conditionalFormatting>
  <conditionalFormatting sqref="P77">
    <cfRule type="colorScale" priority="1629">
      <colorScale>
        <cfvo type="min"/>
        <cfvo type="percentile" val="50"/>
        <cfvo type="max"/>
        <color rgb="FFF8696B"/>
        <color rgb="FFFFEB84"/>
        <color rgb="FF63BE7B"/>
      </colorScale>
    </cfRule>
  </conditionalFormatting>
  <conditionalFormatting sqref="P78">
    <cfRule type="colorScale" priority="1628">
      <colorScale>
        <cfvo type="min"/>
        <cfvo type="percentile" val="50"/>
        <cfvo type="max"/>
        <color rgb="FFF8696B"/>
        <color rgb="FFFFEB84"/>
        <color rgb="FF63BE7B"/>
      </colorScale>
    </cfRule>
  </conditionalFormatting>
  <conditionalFormatting sqref="P79">
    <cfRule type="colorScale" priority="1624">
      <colorScale>
        <cfvo type="min"/>
        <cfvo type="percentile" val="50"/>
        <cfvo type="max"/>
        <color rgb="FFF8696B"/>
        <color rgb="FFFFEB84"/>
        <color rgb="FF63BE7B"/>
      </colorScale>
    </cfRule>
  </conditionalFormatting>
  <conditionalFormatting sqref="P76">
    <cfRule type="colorScale" priority="1623">
      <colorScale>
        <cfvo type="min"/>
        <cfvo type="percentile" val="50"/>
        <cfvo type="max"/>
        <color rgb="FFF8696B"/>
        <color rgb="FFFFEB84"/>
        <color rgb="FF63BE7B"/>
      </colorScale>
    </cfRule>
  </conditionalFormatting>
  <conditionalFormatting sqref="P76">
    <cfRule type="colorScale" priority="1622">
      <colorScale>
        <cfvo type="min"/>
        <cfvo type="percentile" val="50"/>
        <cfvo type="max"/>
        <color rgb="FFF8696B"/>
        <color rgb="FFFFEB84"/>
        <color rgb="FF63BE7B"/>
      </colorScale>
    </cfRule>
  </conditionalFormatting>
  <conditionalFormatting sqref="P76">
    <cfRule type="colorScale" priority="1621">
      <colorScale>
        <cfvo type="min"/>
        <cfvo type="percentile" val="50"/>
        <cfvo type="max"/>
        <color rgb="FFF8696B"/>
        <color rgb="FFFFEB84"/>
        <color rgb="FF63BE7B"/>
      </colorScale>
    </cfRule>
  </conditionalFormatting>
  <conditionalFormatting sqref="P78">
    <cfRule type="colorScale" priority="1620">
      <colorScale>
        <cfvo type="min"/>
        <cfvo type="percentile" val="50"/>
        <cfvo type="max"/>
        <color rgb="FFF8696B"/>
        <color rgb="FFFFEB84"/>
        <color rgb="FF63BE7B"/>
      </colorScale>
    </cfRule>
  </conditionalFormatting>
  <conditionalFormatting sqref="P77">
    <cfRule type="colorScale" priority="1619">
      <colorScale>
        <cfvo type="min"/>
        <cfvo type="percentile" val="50"/>
        <cfvo type="max"/>
        <color rgb="FFF8696B"/>
        <color rgb="FFFFEB84"/>
        <color rgb="FF63BE7B"/>
      </colorScale>
    </cfRule>
  </conditionalFormatting>
  <conditionalFormatting sqref="P78">
    <cfRule type="colorScale" priority="1618">
      <colorScale>
        <cfvo type="min"/>
        <cfvo type="percentile" val="50"/>
        <cfvo type="max"/>
        <color rgb="FFF8696B"/>
        <color rgb="FFFFEB84"/>
        <color rgb="FF63BE7B"/>
      </colorScale>
    </cfRule>
  </conditionalFormatting>
  <conditionalFormatting sqref="P78">
    <cfRule type="colorScale" priority="1617">
      <colorScale>
        <cfvo type="min"/>
        <cfvo type="percentile" val="50"/>
        <cfvo type="max"/>
        <color rgb="FFF8696B"/>
        <color rgb="FFFFEB84"/>
        <color rgb="FF63BE7B"/>
      </colorScale>
    </cfRule>
  </conditionalFormatting>
  <conditionalFormatting sqref="P79">
    <cfRule type="colorScale" priority="1615">
      <colorScale>
        <cfvo type="min"/>
        <cfvo type="percentile" val="50"/>
        <cfvo type="max"/>
        <color rgb="FFF8696B"/>
        <color rgb="FFFFEB84"/>
        <color rgb="FF63BE7B"/>
      </colorScale>
    </cfRule>
  </conditionalFormatting>
  <conditionalFormatting sqref="P77">
    <cfRule type="colorScale" priority="1614">
      <colorScale>
        <cfvo type="min"/>
        <cfvo type="percentile" val="50"/>
        <cfvo type="max"/>
        <color rgb="FFF8696B"/>
        <color rgb="FFFFEB84"/>
        <color rgb="FF63BE7B"/>
      </colorScale>
    </cfRule>
  </conditionalFormatting>
  <conditionalFormatting sqref="P79">
    <cfRule type="colorScale" priority="1613">
      <colorScale>
        <cfvo type="min"/>
        <cfvo type="percentile" val="50"/>
        <cfvo type="max"/>
        <color rgb="FFF8696B"/>
        <color rgb="FFFFEB84"/>
        <color rgb="FF63BE7B"/>
      </colorScale>
    </cfRule>
  </conditionalFormatting>
  <conditionalFormatting sqref="P78">
    <cfRule type="colorScale" priority="1612">
      <colorScale>
        <cfvo type="min"/>
        <cfvo type="percentile" val="50"/>
        <cfvo type="max"/>
        <color rgb="FFF8696B"/>
        <color rgb="FFFFEB84"/>
        <color rgb="FF63BE7B"/>
      </colorScale>
    </cfRule>
  </conditionalFormatting>
  <conditionalFormatting sqref="P79">
    <cfRule type="colorScale" priority="1610">
      <colorScale>
        <cfvo type="min"/>
        <cfvo type="percentile" val="50"/>
        <cfvo type="max"/>
        <color rgb="FFF8696B"/>
        <color rgb="FFFFEB84"/>
        <color rgb="FF63BE7B"/>
      </colorScale>
    </cfRule>
  </conditionalFormatting>
  <conditionalFormatting sqref="P78">
    <cfRule type="colorScale" priority="1609">
      <colorScale>
        <cfvo type="min"/>
        <cfvo type="percentile" val="50"/>
        <cfvo type="max"/>
        <color rgb="FFF8696B"/>
        <color rgb="FFFFEB84"/>
        <color rgb="FF63BE7B"/>
      </colorScale>
    </cfRule>
  </conditionalFormatting>
  <conditionalFormatting sqref="P76">
    <cfRule type="colorScale" priority="1608">
      <colorScale>
        <cfvo type="min"/>
        <cfvo type="percentile" val="50"/>
        <cfvo type="max"/>
        <color rgb="FFF8696B"/>
        <color rgb="FFFFEB84"/>
        <color rgb="FF63BE7B"/>
      </colorScale>
    </cfRule>
  </conditionalFormatting>
  <conditionalFormatting sqref="P77">
    <cfRule type="colorScale" priority="1607">
      <colorScale>
        <cfvo type="min"/>
        <cfvo type="percentile" val="50"/>
        <cfvo type="max"/>
        <color rgb="FFF8696B"/>
        <color rgb="FFFFEB84"/>
        <color rgb="FF63BE7B"/>
      </colorScale>
    </cfRule>
  </conditionalFormatting>
  <conditionalFormatting sqref="P78">
    <cfRule type="colorScale" priority="1606">
      <colorScale>
        <cfvo type="min"/>
        <cfvo type="percentile" val="50"/>
        <cfvo type="max"/>
        <color rgb="FFF8696B"/>
        <color rgb="FFFFEB84"/>
        <color rgb="FF63BE7B"/>
      </colorScale>
    </cfRule>
  </conditionalFormatting>
  <conditionalFormatting sqref="P78">
    <cfRule type="colorScale" priority="1605">
      <colorScale>
        <cfvo type="min"/>
        <cfvo type="percentile" val="50"/>
        <cfvo type="max"/>
        <color rgb="FFF8696B"/>
        <color rgb="FFFFEB84"/>
        <color rgb="FF63BE7B"/>
      </colorScale>
    </cfRule>
  </conditionalFormatting>
  <conditionalFormatting sqref="P78">
    <cfRule type="colorScale" priority="1604">
      <colorScale>
        <cfvo type="min"/>
        <cfvo type="percentile" val="50"/>
        <cfvo type="max"/>
        <color rgb="FFF8696B"/>
        <color rgb="FFFFEB84"/>
        <color rgb="FF63BE7B"/>
      </colorScale>
    </cfRule>
  </conditionalFormatting>
  <conditionalFormatting sqref="P79">
    <cfRule type="colorScale" priority="1602">
      <colorScale>
        <cfvo type="min"/>
        <cfvo type="percentile" val="50"/>
        <cfvo type="max"/>
        <color rgb="FFF8696B"/>
        <color rgb="FFFFEB84"/>
        <color rgb="FF63BE7B"/>
      </colorScale>
    </cfRule>
  </conditionalFormatting>
  <conditionalFormatting sqref="P77">
    <cfRule type="colorScale" priority="1601">
      <colorScale>
        <cfvo type="min"/>
        <cfvo type="percentile" val="50"/>
        <cfvo type="max"/>
        <color rgb="FFF8696B"/>
        <color rgb="FFFFEB84"/>
        <color rgb="FF63BE7B"/>
      </colorScale>
    </cfRule>
  </conditionalFormatting>
  <conditionalFormatting sqref="P76">
    <cfRule type="colorScale" priority="1600">
      <colorScale>
        <cfvo type="min"/>
        <cfvo type="percentile" val="50"/>
        <cfvo type="max"/>
        <color rgb="FFF8696B"/>
        <color rgb="FFFFEB84"/>
        <color rgb="FF63BE7B"/>
      </colorScale>
    </cfRule>
  </conditionalFormatting>
  <conditionalFormatting sqref="P77">
    <cfRule type="colorScale" priority="1599">
      <colorScale>
        <cfvo type="min"/>
        <cfvo type="percentile" val="50"/>
        <cfvo type="max"/>
        <color rgb="FFF8696B"/>
        <color rgb="FFFFEB84"/>
        <color rgb="FF63BE7B"/>
      </colorScale>
    </cfRule>
  </conditionalFormatting>
  <conditionalFormatting sqref="P78">
    <cfRule type="colorScale" priority="1597">
      <colorScale>
        <cfvo type="min"/>
        <cfvo type="percentile" val="50"/>
        <cfvo type="max"/>
        <color rgb="FFF8696B"/>
        <color rgb="FFFFEB84"/>
        <color rgb="FF63BE7B"/>
      </colorScale>
    </cfRule>
  </conditionalFormatting>
  <conditionalFormatting sqref="P79">
    <cfRule type="colorScale" priority="1594">
      <colorScale>
        <cfvo type="min"/>
        <cfvo type="percentile" val="50"/>
        <cfvo type="max"/>
        <color rgb="FFF8696B"/>
        <color rgb="FFFFEB84"/>
        <color rgb="FF63BE7B"/>
      </colorScale>
    </cfRule>
  </conditionalFormatting>
  <conditionalFormatting sqref="P78">
    <cfRule type="colorScale" priority="1593">
      <colorScale>
        <cfvo type="min"/>
        <cfvo type="percentile" val="50"/>
        <cfvo type="max"/>
        <color rgb="FFF8696B"/>
        <color rgb="FFFFEB84"/>
        <color rgb="FF63BE7B"/>
      </colorScale>
    </cfRule>
  </conditionalFormatting>
  <conditionalFormatting sqref="P79">
    <cfRule type="colorScale" priority="1591">
      <colorScale>
        <cfvo type="min"/>
        <cfvo type="percentile" val="50"/>
        <cfvo type="max"/>
        <color rgb="FFF8696B"/>
        <color rgb="FFFFEB84"/>
        <color rgb="FF63BE7B"/>
      </colorScale>
    </cfRule>
  </conditionalFormatting>
  <conditionalFormatting sqref="P76">
    <cfRule type="colorScale" priority="1590">
      <colorScale>
        <cfvo type="min"/>
        <cfvo type="percentile" val="50"/>
        <cfvo type="max"/>
        <color rgb="FFF8696B"/>
        <color rgb="FFFFEB84"/>
        <color rgb="FF63BE7B"/>
      </colorScale>
    </cfRule>
  </conditionalFormatting>
  <conditionalFormatting sqref="P77">
    <cfRule type="colorScale" priority="1588">
      <colorScale>
        <cfvo type="min"/>
        <cfvo type="percentile" val="50"/>
        <cfvo type="max"/>
        <color rgb="FFF8696B"/>
        <color rgb="FFFFEB84"/>
        <color rgb="FF63BE7B"/>
      </colorScale>
    </cfRule>
  </conditionalFormatting>
  <conditionalFormatting sqref="P78">
    <cfRule type="colorScale" priority="1587">
      <colorScale>
        <cfvo type="min"/>
        <cfvo type="percentile" val="50"/>
        <cfvo type="max"/>
        <color rgb="FFF8696B"/>
        <color rgb="FFFFEB84"/>
        <color rgb="FF63BE7B"/>
      </colorScale>
    </cfRule>
  </conditionalFormatting>
  <conditionalFormatting sqref="P79">
    <cfRule type="colorScale" priority="1585">
      <colorScale>
        <cfvo type="min"/>
        <cfvo type="percentile" val="50"/>
        <cfvo type="max"/>
        <color rgb="FFF8696B"/>
        <color rgb="FFFFEB84"/>
        <color rgb="FF63BE7B"/>
      </colorScale>
    </cfRule>
  </conditionalFormatting>
  <conditionalFormatting sqref="P79">
    <cfRule type="colorScale" priority="1584">
      <colorScale>
        <cfvo type="min"/>
        <cfvo type="percentile" val="50"/>
        <cfvo type="max"/>
        <color rgb="FFF8696B"/>
        <color rgb="FFFFEB84"/>
        <color rgb="FF63BE7B"/>
      </colorScale>
    </cfRule>
  </conditionalFormatting>
  <conditionalFormatting sqref="P77">
    <cfRule type="colorScale" priority="1583">
      <colorScale>
        <cfvo type="min"/>
        <cfvo type="percentile" val="50"/>
        <cfvo type="max"/>
        <color rgb="FFF8696B"/>
        <color rgb="FFFFEB84"/>
        <color rgb="FF63BE7B"/>
      </colorScale>
    </cfRule>
  </conditionalFormatting>
  <conditionalFormatting sqref="P79">
    <cfRule type="colorScale" priority="1582">
      <colorScale>
        <cfvo type="min"/>
        <cfvo type="percentile" val="50"/>
        <cfvo type="max"/>
        <color rgb="FFF8696B"/>
        <color rgb="FFFFEB84"/>
        <color rgb="FF63BE7B"/>
      </colorScale>
    </cfRule>
  </conditionalFormatting>
  <conditionalFormatting sqref="P77">
    <cfRule type="colorScale" priority="1580">
      <colorScale>
        <cfvo type="min"/>
        <cfvo type="percentile" val="50"/>
        <cfvo type="max"/>
        <color rgb="FFF8696B"/>
        <color rgb="FFFFEB84"/>
        <color rgb="FF63BE7B"/>
      </colorScale>
    </cfRule>
  </conditionalFormatting>
  <conditionalFormatting sqref="P77">
    <cfRule type="colorScale" priority="1579">
      <colorScale>
        <cfvo type="min"/>
        <cfvo type="percentile" val="50"/>
        <cfvo type="max"/>
        <color rgb="FFF8696B"/>
        <color rgb="FFFFEB84"/>
        <color rgb="FF63BE7B"/>
      </colorScale>
    </cfRule>
  </conditionalFormatting>
  <conditionalFormatting sqref="P78">
    <cfRule type="colorScale" priority="1578">
      <colorScale>
        <cfvo type="min"/>
        <cfvo type="percentile" val="50"/>
        <cfvo type="max"/>
        <color rgb="FFF8696B"/>
        <color rgb="FFFFEB84"/>
        <color rgb="FF63BE7B"/>
      </colorScale>
    </cfRule>
  </conditionalFormatting>
  <conditionalFormatting sqref="P79">
    <cfRule type="colorScale" priority="1576">
      <colorScale>
        <cfvo type="min"/>
        <cfvo type="percentile" val="50"/>
        <cfvo type="max"/>
        <color rgb="FFF8696B"/>
        <color rgb="FFFFEB84"/>
        <color rgb="FF63BE7B"/>
      </colorScale>
    </cfRule>
  </conditionalFormatting>
  <conditionalFormatting sqref="P79">
    <cfRule type="colorScale" priority="1575">
      <colorScale>
        <cfvo type="min"/>
        <cfvo type="percentile" val="50"/>
        <cfvo type="max"/>
        <color rgb="FFF8696B"/>
        <color rgb="FFFFEB84"/>
        <color rgb="FF63BE7B"/>
      </colorScale>
    </cfRule>
  </conditionalFormatting>
  <conditionalFormatting sqref="P78">
    <cfRule type="colorScale" priority="1574">
      <colorScale>
        <cfvo type="min"/>
        <cfvo type="percentile" val="50"/>
        <cfvo type="max"/>
        <color rgb="FFF8696B"/>
        <color rgb="FFFFEB84"/>
        <color rgb="FF63BE7B"/>
      </colorScale>
    </cfRule>
  </conditionalFormatting>
  <conditionalFormatting sqref="P77">
    <cfRule type="colorScale" priority="1572">
      <colorScale>
        <cfvo type="min"/>
        <cfvo type="percentile" val="50"/>
        <cfvo type="max"/>
        <color rgb="FFF8696B"/>
        <color rgb="FFFFEB84"/>
        <color rgb="FF63BE7B"/>
      </colorScale>
    </cfRule>
  </conditionalFormatting>
  <conditionalFormatting sqref="P78">
    <cfRule type="colorScale" priority="1571">
      <colorScale>
        <cfvo type="min"/>
        <cfvo type="percentile" val="50"/>
        <cfvo type="max"/>
        <color rgb="FFF8696B"/>
        <color rgb="FFFFEB84"/>
        <color rgb="FF63BE7B"/>
      </colorScale>
    </cfRule>
  </conditionalFormatting>
  <conditionalFormatting sqref="P79">
    <cfRule type="colorScale" priority="1569">
      <colorScale>
        <cfvo type="min"/>
        <cfvo type="percentile" val="50"/>
        <cfvo type="max"/>
        <color rgb="FFF8696B"/>
        <color rgb="FFFFEB84"/>
        <color rgb="FF63BE7B"/>
      </colorScale>
    </cfRule>
  </conditionalFormatting>
  <conditionalFormatting sqref="P77">
    <cfRule type="colorScale" priority="1566">
      <colorScale>
        <cfvo type="min"/>
        <cfvo type="percentile" val="50"/>
        <cfvo type="max"/>
        <color rgb="FFF8696B"/>
        <color rgb="FFFFEB84"/>
        <color rgb="FF63BE7B"/>
      </colorScale>
    </cfRule>
  </conditionalFormatting>
  <conditionalFormatting sqref="P78">
    <cfRule type="colorScale" priority="1565">
      <colorScale>
        <cfvo type="min"/>
        <cfvo type="percentile" val="50"/>
        <cfvo type="max"/>
        <color rgb="FFF8696B"/>
        <color rgb="FFFFEB84"/>
        <color rgb="FF63BE7B"/>
      </colorScale>
    </cfRule>
  </conditionalFormatting>
  <conditionalFormatting sqref="P79">
    <cfRule type="colorScale" priority="1563">
      <colorScale>
        <cfvo type="min"/>
        <cfvo type="percentile" val="50"/>
        <cfvo type="max"/>
        <color rgb="FFF8696B"/>
        <color rgb="FFFFEB84"/>
        <color rgb="FF63BE7B"/>
      </colorScale>
    </cfRule>
  </conditionalFormatting>
  <conditionalFormatting sqref="P79">
    <cfRule type="colorScale" priority="1562">
      <colorScale>
        <cfvo type="min"/>
        <cfvo type="percentile" val="50"/>
        <cfvo type="max"/>
        <color rgb="FFF8696B"/>
        <color rgb="FFFFEB84"/>
        <color rgb="FF63BE7B"/>
      </colorScale>
    </cfRule>
  </conditionalFormatting>
  <conditionalFormatting sqref="P80">
    <cfRule type="colorScale" priority="1560">
      <colorScale>
        <cfvo type="min"/>
        <cfvo type="percentile" val="50"/>
        <cfvo type="max"/>
        <color rgb="FFF8696B"/>
        <color rgb="FFFFEB84"/>
        <color rgb="FF63BE7B"/>
      </colorScale>
    </cfRule>
  </conditionalFormatting>
  <conditionalFormatting sqref="P81">
    <cfRule type="colorScale" priority="1561">
      <colorScale>
        <cfvo type="min"/>
        <cfvo type="percentile" val="50"/>
        <cfvo type="max"/>
        <color rgb="FFF8696B"/>
        <color rgb="FFFFEB84"/>
        <color rgb="FF63BE7B"/>
      </colorScale>
    </cfRule>
  </conditionalFormatting>
  <conditionalFormatting sqref="P82">
    <cfRule type="colorScale" priority="1557">
      <colorScale>
        <cfvo type="min"/>
        <cfvo type="percentile" val="50"/>
        <cfvo type="max"/>
        <color rgb="FFF8696B"/>
        <color rgb="FFFFEB84"/>
        <color rgb="FF63BE7B"/>
      </colorScale>
    </cfRule>
  </conditionalFormatting>
  <conditionalFormatting sqref="P83">
    <cfRule type="colorScale" priority="1555">
      <colorScale>
        <cfvo type="min"/>
        <cfvo type="percentile" val="50"/>
        <cfvo type="max"/>
        <color rgb="FFF8696B"/>
        <color rgb="FFFFEB84"/>
        <color rgb="FF63BE7B"/>
      </colorScale>
    </cfRule>
  </conditionalFormatting>
  <conditionalFormatting sqref="P83">
    <cfRule type="colorScale" priority="1554">
      <colorScale>
        <cfvo type="min"/>
        <cfvo type="percentile" val="50"/>
        <cfvo type="max"/>
        <color rgb="FFF8696B"/>
        <color rgb="FFFFEB84"/>
        <color rgb="FF63BE7B"/>
      </colorScale>
    </cfRule>
  </conditionalFormatting>
  <conditionalFormatting sqref="P81">
    <cfRule type="colorScale" priority="1553">
      <colorScale>
        <cfvo type="min"/>
        <cfvo type="percentile" val="50"/>
        <cfvo type="max"/>
        <color rgb="FFF8696B"/>
        <color rgb="FFFFEB84"/>
        <color rgb="FF63BE7B"/>
      </colorScale>
    </cfRule>
  </conditionalFormatting>
  <conditionalFormatting sqref="P83">
    <cfRule type="colorScale" priority="1552">
      <colorScale>
        <cfvo type="min"/>
        <cfvo type="percentile" val="50"/>
        <cfvo type="max"/>
        <color rgb="FFF8696B"/>
        <color rgb="FFFFEB84"/>
        <color rgb="FF63BE7B"/>
      </colorScale>
    </cfRule>
  </conditionalFormatting>
  <conditionalFormatting sqref="P81">
    <cfRule type="colorScale" priority="1550">
      <colorScale>
        <cfvo type="min"/>
        <cfvo type="percentile" val="50"/>
        <cfvo type="max"/>
        <color rgb="FFF8696B"/>
        <color rgb="FFFFEB84"/>
        <color rgb="FF63BE7B"/>
      </colorScale>
    </cfRule>
  </conditionalFormatting>
  <conditionalFormatting sqref="P81">
    <cfRule type="colorScale" priority="1549">
      <colorScale>
        <cfvo type="min"/>
        <cfvo type="percentile" val="50"/>
        <cfvo type="max"/>
        <color rgb="FFF8696B"/>
        <color rgb="FFFFEB84"/>
        <color rgb="FF63BE7B"/>
      </colorScale>
    </cfRule>
  </conditionalFormatting>
  <conditionalFormatting sqref="P82">
    <cfRule type="colorScale" priority="1548">
      <colorScale>
        <cfvo type="min"/>
        <cfvo type="percentile" val="50"/>
        <cfvo type="max"/>
        <color rgb="FFF8696B"/>
        <color rgb="FFFFEB84"/>
        <color rgb="FF63BE7B"/>
      </colorScale>
    </cfRule>
  </conditionalFormatting>
  <conditionalFormatting sqref="P83">
    <cfRule type="colorScale" priority="1546">
      <colorScale>
        <cfvo type="min"/>
        <cfvo type="percentile" val="50"/>
        <cfvo type="max"/>
        <color rgb="FFF8696B"/>
        <color rgb="FFFFEB84"/>
        <color rgb="FF63BE7B"/>
      </colorScale>
    </cfRule>
  </conditionalFormatting>
  <conditionalFormatting sqref="P83">
    <cfRule type="colorScale" priority="1545">
      <colorScale>
        <cfvo type="min"/>
        <cfvo type="percentile" val="50"/>
        <cfvo type="max"/>
        <color rgb="FFF8696B"/>
        <color rgb="FFFFEB84"/>
        <color rgb="FF63BE7B"/>
      </colorScale>
    </cfRule>
  </conditionalFormatting>
  <conditionalFormatting sqref="P82">
    <cfRule type="colorScale" priority="1544">
      <colorScale>
        <cfvo type="min"/>
        <cfvo type="percentile" val="50"/>
        <cfvo type="max"/>
        <color rgb="FFF8696B"/>
        <color rgb="FFFFEB84"/>
        <color rgb="FF63BE7B"/>
      </colorScale>
    </cfRule>
  </conditionalFormatting>
  <conditionalFormatting sqref="P81">
    <cfRule type="colorScale" priority="1542">
      <colorScale>
        <cfvo type="min"/>
        <cfvo type="percentile" val="50"/>
        <cfvo type="max"/>
        <color rgb="FFF8696B"/>
        <color rgb="FFFFEB84"/>
        <color rgb="FF63BE7B"/>
      </colorScale>
    </cfRule>
  </conditionalFormatting>
  <conditionalFormatting sqref="P82">
    <cfRule type="colorScale" priority="1541">
      <colorScale>
        <cfvo type="min"/>
        <cfvo type="percentile" val="50"/>
        <cfvo type="max"/>
        <color rgb="FFF8696B"/>
        <color rgb="FFFFEB84"/>
        <color rgb="FF63BE7B"/>
      </colorScale>
    </cfRule>
  </conditionalFormatting>
  <conditionalFormatting sqref="P83">
    <cfRule type="colorScale" priority="1539">
      <colorScale>
        <cfvo type="min"/>
        <cfvo type="percentile" val="50"/>
        <cfvo type="max"/>
        <color rgb="FFF8696B"/>
        <color rgb="FFFFEB84"/>
        <color rgb="FF63BE7B"/>
      </colorScale>
    </cfRule>
  </conditionalFormatting>
  <conditionalFormatting sqref="P81">
    <cfRule type="colorScale" priority="1536">
      <colorScale>
        <cfvo type="min"/>
        <cfvo type="percentile" val="50"/>
        <cfvo type="max"/>
        <color rgb="FFF8696B"/>
        <color rgb="FFFFEB84"/>
        <color rgb="FF63BE7B"/>
      </colorScale>
    </cfRule>
  </conditionalFormatting>
  <conditionalFormatting sqref="P82">
    <cfRule type="colorScale" priority="1535">
      <colorScale>
        <cfvo type="min"/>
        <cfvo type="percentile" val="50"/>
        <cfvo type="max"/>
        <color rgb="FFF8696B"/>
        <color rgb="FFFFEB84"/>
        <color rgb="FF63BE7B"/>
      </colorScale>
    </cfRule>
  </conditionalFormatting>
  <conditionalFormatting sqref="P83">
    <cfRule type="colorScale" priority="1533">
      <colorScale>
        <cfvo type="min"/>
        <cfvo type="percentile" val="50"/>
        <cfvo type="max"/>
        <color rgb="FFF8696B"/>
        <color rgb="FFFFEB84"/>
        <color rgb="FF63BE7B"/>
      </colorScale>
    </cfRule>
  </conditionalFormatting>
  <conditionalFormatting sqref="P83">
    <cfRule type="colorScale" priority="1532">
      <colorScale>
        <cfvo type="min"/>
        <cfvo type="percentile" val="50"/>
        <cfvo type="max"/>
        <color rgb="FFF8696B"/>
        <color rgb="FFFFEB84"/>
        <color rgb="FF63BE7B"/>
      </colorScale>
    </cfRule>
  </conditionalFormatting>
  <conditionalFormatting sqref="P80">
    <cfRule type="colorScale" priority="1531">
      <colorScale>
        <cfvo type="min"/>
        <cfvo type="percentile" val="50"/>
        <cfvo type="max"/>
        <color rgb="FFF8696B"/>
        <color rgb="FFFFEB84"/>
        <color rgb="FF63BE7B"/>
      </colorScale>
    </cfRule>
  </conditionalFormatting>
  <conditionalFormatting sqref="P80">
    <cfRule type="colorScale" priority="1528">
      <colorScale>
        <cfvo type="min"/>
        <cfvo type="percentile" val="50"/>
        <cfvo type="max"/>
        <color rgb="FFF8696B"/>
        <color rgb="FFFFEB84"/>
        <color rgb="FF63BE7B"/>
      </colorScale>
    </cfRule>
  </conditionalFormatting>
  <conditionalFormatting sqref="P80">
    <cfRule type="colorScale" priority="1527">
      <colorScale>
        <cfvo type="min"/>
        <cfvo type="percentile" val="50"/>
        <cfvo type="max"/>
        <color rgb="FFF8696B"/>
        <color rgb="FFFFEB84"/>
        <color rgb="FF63BE7B"/>
      </colorScale>
    </cfRule>
  </conditionalFormatting>
  <conditionalFormatting sqref="P80">
    <cfRule type="colorScale" priority="1526">
      <colorScale>
        <cfvo type="min"/>
        <cfvo type="percentile" val="50"/>
        <cfvo type="max"/>
        <color rgb="FFF8696B"/>
        <color rgb="FFFFEB84"/>
        <color rgb="FF63BE7B"/>
      </colorScale>
    </cfRule>
  </conditionalFormatting>
  <conditionalFormatting sqref="P81">
    <cfRule type="colorScale" priority="1525">
      <colorScale>
        <cfvo type="min"/>
        <cfvo type="percentile" val="50"/>
        <cfvo type="max"/>
        <color rgb="FFF8696B"/>
        <color rgb="FFFFEB84"/>
        <color rgb="FF63BE7B"/>
      </colorScale>
    </cfRule>
  </conditionalFormatting>
  <conditionalFormatting sqref="P82">
    <cfRule type="colorScale" priority="1524">
      <colorScale>
        <cfvo type="min"/>
        <cfvo type="percentile" val="50"/>
        <cfvo type="max"/>
        <color rgb="FFF8696B"/>
        <color rgb="FFFFEB84"/>
        <color rgb="FF63BE7B"/>
      </colorScale>
    </cfRule>
  </conditionalFormatting>
  <conditionalFormatting sqref="P83">
    <cfRule type="colorScale" priority="1520">
      <colorScale>
        <cfvo type="min"/>
        <cfvo type="percentile" val="50"/>
        <cfvo type="max"/>
        <color rgb="FFF8696B"/>
        <color rgb="FFFFEB84"/>
        <color rgb="FF63BE7B"/>
      </colorScale>
    </cfRule>
  </conditionalFormatting>
  <conditionalFormatting sqref="P80">
    <cfRule type="colorScale" priority="1519">
      <colorScale>
        <cfvo type="min"/>
        <cfvo type="percentile" val="50"/>
        <cfvo type="max"/>
        <color rgb="FFF8696B"/>
        <color rgb="FFFFEB84"/>
        <color rgb="FF63BE7B"/>
      </colorScale>
    </cfRule>
  </conditionalFormatting>
  <conditionalFormatting sqref="P80">
    <cfRule type="colorScale" priority="1518">
      <colorScale>
        <cfvo type="min"/>
        <cfvo type="percentile" val="50"/>
        <cfvo type="max"/>
        <color rgb="FFF8696B"/>
        <color rgb="FFFFEB84"/>
        <color rgb="FF63BE7B"/>
      </colorScale>
    </cfRule>
  </conditionalFormatting>
  <conditionalFormatting sqref="P80">
    <cfRule type="colorScale" priority="1517">
      <colorScale>
        <cfvo type="min"/>
        <cfvo type="percentile" val="50"/>
        <cfvo type="max"/>
        <color rgb="FFF8696B"/>
        <color rgb="FFFFEB84"/>
        <color rgb="FF63BE7B"/>
      </colorScale>
    </cfRule>
  </conditionalFormatting>
  <conditionalFormatting sqref="P82">
    <cfRule type="colorScale" priority="1516">
      <colorScale>
        <cfvo type="min"/>
        <cfvo type="percentile" val="50"/>
        <cfvo type="max"/>
        <color rgb="FFF8696B"/>
        <color rgb="FFFFEB84"/>
        <color rgb="FF63BE7B"/>
      </colorScale>
    </cfRule>
  </conditionalFormatting>
  <conditionalFormatting sqref="P81">
    <cfRule type="colorScale" priority="1515">
      <colorScale>
        <cfvo type="min"/>
        <cfvo type="percentile" val="50"/>
        <cfvo type="max"/>
        <color rgb="FFF8696B"/>
        <color rgb="FFFFEB84"/>
        <color rgb="FF63BE7B"/>
      </colorScale>
    </cfRule>
  </conditionalFormatting>
  <conditionalFormatting sqref="P82">
    <cfRule type="colorScale" priority="1514">
      <colorScale>
        <cfvo type="min"/>
        <cfvo type="percentile" val="50"/>
        <cfvo type="max"/>
        <color rgb="FFF8696B"/>
        <color rgb="FFFFEB84"/>
        <color rgb="FF63BE7B"/>
      </colorScale>
    </cfRule>
  </conditionalFormatting>
  <conditionalFormatting sqref="P82">
    <cfRule type="colorScale" priority="1513">
      <colorScale>
        <cfvo type="min"/>
        <cfvo type="percentile" val="50"/>
        <cfvo type="max"/>
        <color rgb="FFF8696B"/>
        <color rgb="FFFFEB84"/>
        <color rgb="FF63BE7B"/>
      </colorScale>
    </cfRule>
  </conditionalFormatting>
  <conditionalFormatting sqref="P83">
    <cfRule type="colorScale" priority="1511">
      <colorScale>
        <cfvo type="min"/>
        <cfvo type="percentile" val="50"/>
        <cfvo type="max"/>
        <color rgb="FFF8696B"/>
        <color rgb="FFFFEB84"/>
        <color rgb="FF63BE7B"/>
      </colorScale>
    </cfRule>
  </conditionalFormatting>
  <conditionalFormatting sqref="P81">
    <cfRule type="colorScale" priority="1510">
      <colorScale>
        <cfvo type="min"/>
        <cfvo type="percentile" val="50"/>
        <cfvo type="max"/>
        <color rgb="FFF8696B"/>
        <color rgb="FFFFEB84"/>
        <color rgb="FF63BE7B"/>
      </colorScale>
    </cfRule>
  </conditionalFormatting>
  <conditionalFormatting sqref="P83">
    <cfRule type="colorScale" priority="1509">
      <colorScale>
        <cfvo type="min"/>
        <cfvo type="percentile" val="50"/>
        <cfvo type="max"/>
        <color rgb="FFF8696B"/>
        <color rgb="FFFFEB84"/>
        <color rgb="FF63BE7B"/>
      </colorScale>
    </cfRule>
  </conditionalFormatting>
  <conditionalFormatting sqref="P82">
    <cfRule type="colorScale" priority="1508">
      <colorScale>
        <cfvo type="min"/>
        <cfvo type="percentile" val="50"/>
        <cfvo type="max"/>
        <color rgb="FFF8696B"/>
        <color rgb="FFFFEB84"/>
        <color rgb="FF63BE7B"/>
      </colorScale>
    </cfRule>
  </conditionalFormatting>
  <conditionalFormatting sqref="P83">
    <cfRule type="colorScale" priority="1506">
      <colorScale>
        <cfvo type="min"/>
        <cfvo type="percentile" val="50"/>
        <cfvo type="max"/>
        <color rgb="FFF8696B"/>
        <color rgb="FFFFEB84"/>
        <color rgb="FF63BE7B"/>
      </colorScale>
    </cfRule>
  </conditionalFormatting>
  <conditionalFormatting sqref="P82">
    <cfRule type="colorScale" priority="1505">
      <colorScale>
        <cfvo type="min"/>
        <cfvo type="percentile" val="50"/>
        <cfvo type="max"/>
        <color rgb="FFF8696B"/>
        <color rgb="FFFFEB84"/>
        <color rgb="FF63BE7B"/>
      </colorScale>
    </cfRule>
  </conditionalFormatting>
  <conditionalFormatting sqref="P80">
    <cfRule type="colorScale" priority="1504">
      <colorScale>
        <cfvo type="min"/>
        <cfvo type="percentile" val="50"/>
        <cfvo type="max"/>
        <color rgb="FFF8696B"/>
        <color rgb="FFFFEB84"/>
        <color rgb="FF63BE7B"/>
      </colorScale>
    </cfRule>
  </conditionalFormatting>
  <conditionalFormatting sqref="P81">
    <cfRule type="colorScale" priority="1503">
      <colorScale>
        <cfvo type="min"/>
        <cfvo type="percentile" val="50"/>
        <cfvo type="max"/>
        <color rgb="FFF8696B"/>
        <color rgb="FFFFEB84"/>
        <color rgb="FF63BE7B"/>
      </colorScale>
    </cfRule>
  </conditionalFormatting>
  <conditionalFormatting sqref="P82">
    <cfRule type="colorScale" priority="1502">
      <colorScale>
        <cfvo type="min"/>
        <cfvo type="percentile" val="50"/>
        <cfvo type="max"/>
        <color rgb="FFF8696B"/>
        <color rgb="FFFFEB84"/>
        <color rgb="FF63BE7B"/>
      </colorScale>
    </cfRule>
  </conditionalFormatting>
  <conditionalFormatting sqref="P82">
    <cfRule type="colorScale" priority="1501">
      <colorScale>
        <cfvo type="min"/>
        <cfvo type="percentile" val="50"/>
        <cfvo type="max"/>
        <color rgb="FFF8696B"/>
        <color rgb="FFFFEB84"/>
        <color rgb="FF63BE7B"/>
      </colorScale>
    </cfRule>
  </conditionalFormatting>
  <conditionalFormatting sqref="P82">
    <cfRule type="colorScale" priority="1500">
      <colorScale>
        <cfvo type="min"/>
        <cfvo type="percentile" val="50"/>
        <cfvo type="max"/>
        <color rgb="FFF8696B"/>
        <color rgb="FFFFEB84"/>
        <color rgb="FF63BE7B"/>
      </colorScale>
    </cfRule>
  </conditionalFormatting>
  <conditionalFormatting sqref="P83">
    <cfRule type="colorScale" priority="1498">
      <colorScale>
        <cfvo type="min"/>
        <cfvo type="percentile" val="50"/>
        <cfvo type="max"/>
        <color rgb="FFF8696B"/>
        <color rgb="FFFFEB84"/>
        <color rgb="FF63BE7B"/>
      </colorScale>
    </cfRule>
  </conditionalFormatting>
  <conditionalFormatting sqref="P81">
    <cfRule type="colorScale" priority="1497">
      <colorScale>
        <cfvo type="min"/>
        <cfvo type="percentile" val="50"/>
        <cfvo type="max"/>
        <color rgb="FFF8696B"/>
        <color rgb="FFFFEB84"/>
        <color rgb="FF63BE7B"/>
      </colorScale>
    </cfRule>
  </conditionalFormatting>
  <conditionalFormatting sqref="P80">
    <cfRule type="colorScale" priority="1496">
      <colorScale>
        <cfvo type="min"/>
        <cfvo type="percentile" val="50"/>
        <cfvo type="max"/>
        <color rgb="FFF8696B"/>
        <color rgb="FFFFEB84"/>
        <color rgb="FF63BE7B"/>
      </colorScale>
    </cfRule>
  </conditionalFormatting>
  <conditionalFormatting sqref="P81">
    <cfRule type="colorScale" priority="1495">
      <colorScale>
        <cfvo type="min"/>
        <cfvo type="percentile" val="50"/>
        <cfvo type="max"/>
        <color rgb="FFF8696B"/>
        <color rgb="FFFFEB84"/>
        <color rgb="FF63BE7B"/>
      </colorScale>
    </cfRule>
  </conditionalFormatting>
  <conditionalFormatting sqref="P82">
    <cfRule type="colorScale" priority="1493">
      <colorScale>
        <cfvo type="min"/>
        <cfvo type="percentile" val="50"/>
        <cfvo type="max"/>
        <color rgb="FFF8696B"/>
        <color rgb="FFFFEB84"/>
        <color rgb="FF63BE7B"/>
      </colorScale>
    </cfRule>
  </conditionalFormatting>
  <conditionalFormatting sqref="P83">
    <cfRule type="colorScale" priority="1490">
      <colorScale>
        <cfvo type="min"/>
        <cfvo type="percentile" val="50"/>
        <cfvo type="max"/>
        <color rgb="FFF8696B"/>
        <color rgb="FFFFEB84"/>
        <color rgb="FF63BE7B"/>
      </colorScale>
    </cfRule>
  </conditionalFormatting>
  <conditionalFormatting sqref="P82">
    <cfRule type="colorScale" priority="1489">
      <colorScale>
        <cfvo type="min"/>
        <cfvo type="percentile" val="50"/>
        <cfvo type="max"/>
        <color rgb="FFF8696B"/>
        <color rgb="FFFFEB84"/>
        <color rgb="FF63BE7B"/>
      </colorScale>
    </cfRule>
  </conditionalFormatting>
  <conditionalFormatting sqref="P83">
    <cfRule type="colorScale" priority="1487">
      <colorScale>
        <cfvo type="min"/>
        <cfvo type="percentile" val="50"/>
        <cfvo type="max"/>
        <color rgb="FFF8696B"/>
        <color rgb="FFFFEB84"/>
        <color rgb="FF63BE7B"/>
      </colorScale>
    </cfRule>
  </conditionalFormatting>
  <conditionalFormatting sqref="P80">
    <cfRule type="colorScale" priority="1486">
      <colorScale>
        <cfvo type="min"/>
        <cfvo type="percentile" val="50"/>
        <cfvo type="max"/>
        <color rgb="FFF8696B"/>
        <color rgb="FFFFEB84"/>
        <color rgb="FF63BE7B"/>
      </colorScale>
    </cfRule>
  </conditionalFormatting>
  <conditionalFormatting sqref="P81">
    <cfRule type="colorScale" priority="1484">
      <colorScale>
        <cfvo type="min"/>
        <cfvo type="percentile" val="50"/>
        <cfvo type="max"/>
        <color rgb="FFF8696B"/>
        <color rgb="FFFFEB84"/>
        <color rgb="FF63BE7B"/>
      </colorScale>
    </cfRule>
  </conditionalFormatting>
  <conditionalFormatting sqref="P82">
    <cfRule type="colorScale" priority="1483">
      <colorScale>
        <cfvo type="min"/>
        <cfvo type="percentile" val="50"/>
        <cfvo type="max"/>
        <color rgb="FFF8696B"/>
        <color rgb="FFFFEB84"/>
        <color rgb="FF63BE7B"/>
      </colorScale>
    </cfRule>
  </conditionalFormatting>
  <conditionalFormatting sqref="P83">
    <cfRule type="colorScale" priority="1481">
      <colorScale>
        <cfvo type="min"/>
        <cfvo type="percentile" val="50"/>
        <cfvo type="max"/>
        <color rgb="FFF8696B"/>
        <color rgb="FFFFEB84"/>
        <color rgb="FF63BE7B"/>
      </colorScale>
    </cfRule>
  </conditionalFormatting>
  <conditionalFormatting sqref="P83">
    <cfRule type="colorScale" priority="1480">
      <colorScale>
        <cfvo type="min"/>
        <cfvo type="percentile" val="50"/>
        <cfvo type="max"/>
        <color rgb="FFF8696B"/>
        <color rgb="FFFFEB84"/>
        <color rgb="FF63BE7B"/>
      </colorScale>
    </cfRule>
  </conditionalFormatting>
  <conditionalFormatting sqref="P81">
    <cfRule type="colorScale" priority="1479">
      <colorScale>
        <cfvo type="min"/>
        <cfvo type="percentile" val="50"/>
        <cfvo type="max"/>
        <color rgb="FFF8696B"/>
        <color rgb="FFFFEB84"/>
        <color rgb="FF63BE7B"/>
      </colorScale>
    </cfRule>
  </conditionalFormatting>
  <conditionalFormatting sqref="P83">
    <cfRule type="colorScale" priority="1478">
      <colorScale>
        <cfvo type="min"/>
        <cfvo type="percentile" val="50"/>
        <cfvo type="max"/>
        <color rgb="FFF8696B"/>
        <color rgb="FFFFEB84"/>
        <color rgb="FF63BE7B"/>
      </colorScale>
    </cfRule>
  </conditionalFormatting>
  <conditionalFormatting sqref="P81">
    <cfRule type="colorScale" priority="1476">
      <colorScale>
        <cfvo type="min"/>
        <cfvo type="percentile" val="50"/>
        <cfvo type="max"/>
        <color rgb="FFF8696B"/>
        <color rgb="FFFFEB84"/>
        <color rgb="FF63BE7B"/>
      </colorScale>
    </cfRule>
  </conditionalFormatting>
  <conditionalFormatting sqref="P81">
    <cfRule type="colorScale" priority="1475">
      <colorScale>
        <cfvo type="min"/>
        <cfvo type="percentile" val="50"/>
        <cfvo type="max"/>
        <color rgb="FFF8696B"/>
        <color rgb="FFFFEB84"/>
        <color rgb="FF63BE7B"/>
      </colorScale>
    </cfRule>
  </conditionalFormatting>
  <conditionalFormatting sqref="P82">
    <cfRule type="colorScale" priority="1474">
      <colorScale>
        <cfvo type="min"/>
        <cfvo type="percentile" val="50"/>
        <cfvo type="max"/>
        <color rgb="FFF8696B"/>
        <color rgb="FFFFEB84"/>
        <color rgb="FF63BE7B"/>
      </colorScale>
    </cfRule>
  </conditionalFormatting>
  <conditionalFormatting sqref="P83">
    <cfRule type="colorScale" priority="1472">
      <colorScale>
        <cfvo type="min"/>
        <cfvo type="percentile" val="50"/>
        <cfvo type="max"/>
        <color rgb="FFF8696B"/>
        <color rgb="FFFFEB84"/>
        <color rgb="FF63BE7B"/>
      </colorScale>
    </cfRule>
  </conditionalFormatting>
  <conditionalFormatting sqref="P83">
    <cfRule type="colorScale" priority="1471">
      <colorScale>
        <cfvo type="min"/>
        <cfvo type="percentile" val="50"/>
        <cfvo type="max"/>
        <color rgb="FFF8696B"/>
        <color rgb="FFFFEB84"/>
        <color rgb="FF63BE7B"/>
      </colorScale>
    </cfRule>
  </conditionalFormatting>
  <conditionalFormatting sqref="P82">
    <cfRule type="colorScale" priority="1470">
      <colorScale>
        <cfvo type="min"/>
        <cfvo type="percentile" val="50"/>
        <cfvo type="max"/>
        <color rgb="FFF8696B"/>
        <color rgb="FFFFEB84"/>
        <color rgb="FF63BE7B"/>
      </colorScale>
    </cfRule>
  </conditionalFormatting>
  <conditionalFormatting sqref="P81">
    <cfRule type="colorScale" priority="1468">
      <colorScale>
        <cfvo type="min"/>
        <cfvo type="percentile" val="50"/>
        <cfvo type="max"/>
        <color rgb="FFF8696B"/>
        <color rgb="FFFFEB84"/>
        <color rgb="FF63BE7B"/>
      </colorScale>
    </cfRule>
  </conditionalFormatting>
  <conditionalFormatting sqref="P82">
    <cfRule type="colorScale" priority="1467">
      <colorScale>
        <cfvo type="min"/>
        <cfvo type="percentile" val="50"/>
        <cfvo type="max"/>
        <color rgb="FFF8696B"/>
        <color rgb="FFFFEB84"/>
        <color rgb="FF63BE7B"/>
      </colorScale>
    </cfRule>
  </conditionalFormatting>
  <conditionalFormatting sqref="P83">
    <cfRule type="colorScale" priority="1465">
      <colorScale>
        <cfvo type="min"/>
        <cfvo type="percentile" val="50"/>
        <cfvo type="max"/>
        <color rgb="FFF8696B"/>
        <color rgb="FFFFEB84"/>
        <color rgb="FF63BE7B"/>
      </colorScale>
    </cfRule>
  </conditionalFormatting>
  <conditionalFormatting sqref="P81">
    <cfRule type="colorScale" priority="1462">
      <colorScale>
        <cfvo type="min"/>
        <cfvo type="percentile" val="50"/>
        <cfvo type="max"/>
        <color rgb="FFF8696B"/>
        <color rgb="FFFFEB84"/>
        <color rgb="FF63BE7B"/>
      </colorScale>
    </cfRule>
  </conditionalFormatting>
  <conditionalFormatting sqref="P82">
    <cfRule type="colorScale" priority="1461">
      <colorScale>
        <cfvo type="min"/>
        <cfvo type="percentile" val="50"/>
        <cfvo type="max"/>
        <color rgb="FFF8696B"/>
        <color rgb="FFFFEB84"/>
        <color rgb="FF63BE7B"/>
      </colorScale>
    </cfRule>
  </conditionalFormatting>
  <conditionalFormatting sqref="P83">
    <cfRule type="colorScale" priority="1459">
      <colorScale>
        <cfvo type="min"/>
        <cfvo type="percentile" val="50"/>
        <cfvo type="max"/>
        <color rgb="FFF8696B"/>
        <color rgb="FFFFEB84"/>
        <color rgb="FF63BE7B"/>
      </colorScale>
    </cfRule>
  </conditionalFormatting>
  <conditionalFormatting sqref="P83">
    <cfRule type="colorScale" priority="1458">
      <colorScale>
        <cfvo type="min"/>
        <cfvo type="percentile" val="50"/>
        <cfvo type="max"/>
        <color rgb="FFF8696B"/>
        <color rgb="FFFFEB84"/>
        <color rgb="FF63BE7B"/>
      </colorScale>
    </cfRule>
  </conditionalFormatting>
  <conditionalFormatting sqref="P84">
    <cfRule type="colorScale" priority="1456">
      <colorScale>
        <cfvo type="min"/>
        <cfvo type="percentile" val="50"/>
        <cfvo type="max"/>
        <color rgb="FFF8696B"/>
        <color rgb="FFFFEB84"/>
        <color rgb="FF63BE7B"/>
      </colorScale>
    </cfRule>
  </conditionalFormatting>
  <conditionalFormatting sqref="P85">
    <cfRule type="colorScale" priority="1457">
      <colorScale>
        <cfvo type="min"/>
        <cfvo type="percentile" val="50"/>
        <cfvo type="max"/>
        <color rgb="FFF8696B"/>
        <color rgb="FFFFEB84"/>
        <color rgb="FF63BE7B"/>
      </colorScale>
    </cfRule>
  </conditionalFormatting>
  <conditionalFormatting sqref="P86">
    <cfRule type="colorScale" priority="1453">
      <colorScale>
        <cfvo type="min"/>
        <cfvo type="percentile" val="50"/>
        <cfvo type="max"/>
        <color rgb="FFF8696B"/>
        <color rgb="FFFFEB84"/>
        <color rgb="FF63BE7B"/>
      </colorScale>
    </cfRule>
  </conditionalFormatting>
  <conditionalFormatting sqref="P87">
    <cfRule type="colorScale" priority="1451">
      <colorScale>
        <cfvo type="min"/>
        <cfvo type="percentile" val="50"/>
        <cfvo type="max"/>
        <color rgb="FFF8696B"/>
        <color rgb="FFFFEB84"/>
        <color rgb="FF63BE7B"/>
      </colorScale>
    </cfRule>
  </conditionalFormatting>
  <conditionalFormatting sqref="P87">
    <cfRule type="colorScale" priority="1450">
      <colorScale>
        <cfvo type="min"/>
        <cfvo type="percentile" val="50"/>
        <cfvo type="max"/>
        <color rgb="FFF8696B"/>
        <color rgb="FFFFEB84"/>
        <color rgb="FF63BE7B"/>
      </colorScale>
    </cfRule>
  </conditionalFormatting>
  <conditionalFormatting sqref="P85">
    <cfRule type="colorScale" priority="1449">
      <colorScale>
        <cfvo type="min"/>
        <cfvo type="percentile" val="50"/>
        <cfvo type="max"/>
        <color rgb="FFF8696B"/>
        <color rgb="FFFFEB84"/>
        <color rgb="FF63BE7B"/>
      </colorScale>
    </cfRule>
  </conditionalFormatting>
  <conditionalFormatting sqref="P87">
    <cfRule type="colorScale" priority="1448">
      <colorScale>
        <cfvo type="min"/>
        <cfvo type="percentile" val="50"/>
        <cfvo type="max"/>
        <color rgb="FFF8696B"/>
        <color rgb="FFFFEB84"/>
        <color rgb="FF63BE7B"/>
      </colorScale>
    </cfRule>
  </conditionalFormatting>
  <conditionalFormatting sqref="P85">
    <cfRule type="colorScale" priority="1446">
      <colorScale>
        <cfvo type="min"/>
        <cfvo type="percentile" val="50"/>
        <cfvo type="max"/>
        <color rgb="FFF8696B"/>
        <color rgb="FFFFEB84"/>
        <color rgb="FF63BE7B"/>
      </colorScale>
    </cfRule>
  </conditionalFormatting>
  <conditionalFormatting sqref="P85">
    <cfRule type="colorScale" priority="1445">
      <colorScale>
        <cfvo type="min"/>
        <cfvo type="percentile" val="50"/>
        <cfvo type="max"/>
        <color rgb="FFF8696B"/>
        <color rgb="FFFFEB84"/>
        <color rgb="FF63BE7B"/>
      </colorScale>
    </cfRule>
  </conditionalFormatting>
  <conditionalFormatting sqref="P86">
    <cfRule type="colorScale" priority="1444">
      <colorScale>
        <cfvo type="min"/>
        <cfvo type="percentile" val="50"/>
        <cfvo type="max"/>
        <color rgb="FFF8696B"/>
        <color rgb="FFFFEB84"/>
        <color rgb="FF63BE7B"/>
      </colorScale>
    </cfRule>
  </conditionalFormatting>
  <conditionalFormatting sqref="P87">
    <cfRule type="colorScale" priority="1442">
      <colorScale>
        <cfvo type="min"/>
        <cfvo type="percentile" val="50"/>
        <cfvo type="max"/>
        <color rgb="FFF8696B"/>
        <color rgb="FFFFEB84"/>
        <color rgb="FF63BE7B"/>
      </colorScale>
    </cfRule>
  </conditionalFormatting>
  <conditionalFormatting sqref="P87">
    <cfRule type="colorScale" priority="1441">
      <colorScale>
        <cfvo type="min"/>
        <cfvo type="percentile" val="50"/>
        <cfvo type="max"/>
        <color rgb="FFF8696B"/>
        <color rgb="FFFFEB84"/>
        <color rgb="FF63BE7B"/>
      </colorScale>
    </cfRule>
  </conditionalFormatting>
  <conditionalFormatting sqref="P86">
    <cfRule type="colorScale" priority="1440">
      <colorScale>
        <cfvo type="min"/>
        <cfvo type="percentile" val="50"/>
        <cfvo type="max"/>
        <color rgb="FFF8696B"/>
        <color rgb="FFFFEB84"/>
        <color rgb="FF63BE7B"/>
      </colorScale>
    </cfRule>
  </conditionalFormatting>
  <conditionalFormatting sqref="P85">
    <cfRule type="colorScale" priority="1438">
      <colorScale>
        <cfvo type="min"/>
        <cfvo type="percentile" val="50"/>
        <cfvo type="max"/>
        <color rgb="FFF8696B"/>
        <color rgb="FFFFEB84"/>
        <color rgb="FF63BE7B"/>
      </colorScale>
    </cfRule>
  </conditionalFormatting>
  <conditionalFormatting sqref="P86">
    <cfRule type="colorScale" priority="1437">
      <colorScale>
        <cfvo type="min"/>
        <cfvo type="percentile" val="50"/>
        <cfvo type="max"/>
        <color rgb="FFF8696B"/>
        <color rgb="FFFFEB84"/>
        <color rgb="FF63BE7B"/>
      </colorScale>
    </cfRule>
  </conditionalFormatting>
  <conditionalFormatting sqref="P87">
    <cfRule type="colorScale" priority="1435">
      <colorScale>
        <cfvo type="min"/>
        <cfvo type="percentile" val="50"/>
        <cfvo type="max"/>
        <color rgb="FFF8696B"/>
        <color rgb="FFFFEB84"/>
        <color rgb="FF63BE7B"/>
      </colorScale>
    </cfRule>
  </conditionalFormatting>
  <conditionalFormatting sqref="P85">
    <cfRule type="colorScale" priority="1432">
      <colorScale>
        <cfvo type="min"/>
        <cfvo type="percentile" val="50"/>
        <cfvo type="max"/>
        <color rgb="FFF8696B"/>
        <color rgb="FFFFEB84"/>
        <color rgb="FF63BE7B"/>
      </colorScale>
    </cfRule>
  </conditionalFormatting>
  <conditionalFormatting sqref="P86">
    <cfRule type="colorScale" priority="1431">
      <colorScale>
        <cfvo type="min"/>
        <cfvo type="percentile" val="50"/>
        <cfvo type="max"/>
        <color rgb="FFF8696B"/>
        <color rgb="FFFFEB84"/>
        <color rgb="FF63BE7B"/>
      </colorScale>
    </cfRule>
  </conditionalFormatting>
  <conditionalFormatting sqref="P87">
    <cfRule type="colorScale" priority="1429">
      <colorScale>
        <cfvo type="min"/>
        <cfvo type="percentile" val="50"/>
        <cfvo type="max"/>
        <color rgb="FFF8696B"/>
        <color rgb="FFFFEB84"/>
        <color rgb="FF63BE7B"/>
      </colorScale>
    </cfRule>
  </conditionalFormatting>
  <conditionalFormatting sqref="P87">
    <cfRule type="colorScale" priority="1428">
      <colorScale>
        <cfvo type="min"/>
        <cfvo type="percentile" val="50"/>
        <cfvo type="max"/>
        <color rgb="FFF8696B"/>
        <color rgb="FFFFEB84"/>
        <color rgb="FF63BE7B"/>
      </colorScale>
    </cfRule>
  </conditionalFormatting>
  <conditionalFormatting sqref="P84">
    <cfRule type="colorScale" priority="1427">
      <colorScale>
        <cfvo type="min"/>
        <cfvo type="percentile" val="50"/>
        <cfvo type="max"/>
        <color rgb="FFF8696B"/>
        <color rgb="FFFFEB84"/>
        <color rgb="FF63BE7B"/>
      </colorScale>
    </cfRule>
  </conditionalFormatting>
  <conditionalFormatting sqref="P84">
    <cfRule type="colorScale" priority="1424">
      <colorScale>
        <cfvo type="min"/>
        <cfvo type="percentile" val="50"/>
        <cfvo type="max"/>
        <color rgb="FFF8696B"/>
        <color rgb="FFFFEB84"/>
        <color rgb="FF63BE7B"/>
      </colorScale>
    </cfRule>
  </conditionalFormatting>
  <conditionalFormatting sqref="P84">
    <cfRule type="colorScale" priority="1423">
      <colorScale>
        <cfvo type="min"/>
        <cfvo type="percentile" val="50"/>
        <cfvo type="max"/>
        <color rgb="FFF8696B"/>
        <color rgb="FFFFEB84"/>
        <color rgb="FF63BE7B"/>
      </colorScale>
    </cfRule>
  </conditionalFormatting>
  <conditionalFormatting sqref="P84">
    <cfRule type="colorScale" priority="1422">
      <colorScale>
        <cfvo type="min"/>
        <cfvo type="percentile" val="50"/>
        <cfvo type="max"/>
        <color rgb="FFF8696B"/>
        <color rgb="FFFFEB84"/>
        <color rgb="FF63BE7B"/>
      </colorScale>
    </cfRule>
  </conditionalFormatting>
  <conditionalFormatting sqref="P85">
    <cfRule type="colorScale" priority="1421">
      <colorScale>
        <cfvo type="min"/>
        <cfvo type="percentile" val="50"/>
        <cfvo type="max"/>
        <color rgb="FFF8696B"/>
        <color rgb="FFFFEB84"/>
        <color rgb="FF63BE7B"/>
      </colorScale>
    </cfRule>
  </conditionalFormatting>
  <conditionalFormatting sqref="P86">
    <cfRule type="colorScale" priority="1420">
      <colorScale>
        <cfvo type="min"/>
        <cfvo type="percentile" val="50"/>
        <cfvo type="max"/>
        <color rgb="FFF8696B"/>
        <color rgb="FFFFEB84"/>
        <color rgb="FF63BE7B"/>
      </colorScale>
    </cfRule>
  </conditionalFormatting>
  <conditionalFormatting sqref="P87">
    <cfRule type="colorScale" priority="1416">
      <colorScale>
        <cfvo type="min"/>
        <cfvo type="percentile" val="50"/>
        <cfvo type="max"/>
        <color rgb="FFF8696B"/>
        <color rgb="FFFFEB84"/>
        <color rgb="FF63BE7B"/>
      </colorScale>
    </cfRule>
  </conditionalFormatting>
  <conditionalFormatting sqref="P84">
    <cfRule type="colorScale" priority="1415">
      <colorScale>
        <cfvo type="min"/>
        <cfvo type="percentile" val="50"/>
        <cfvo type="max"/>
        <color rgb="FFF8696B"/>
        <color rgb="FFFFEB84"/>
        <color rgb="FF63BE7B"/>
      </colorScale>
    </cfRule>
  </conditionalFormatting>
  <conditionalFormatting sqref="P84">
    <cfRule type="colorScale" priority="1414">
      <colorScale>
        <cfvo type="min"/>
        <cfvo type="percentile" val="50"/>
        <cfvo type="max"/>
        <color rgb="FFF8696B"/>
        <color rgb="FFFFEB84"/>
        <color rgb="FF63BE7B"/>
      </colorScale>
    </cfRule>
  </conditionalFormatting>
  <conditionalFormatting sqref="P84">
    <cfRule type="colorScale" priority="1413">
      <colorScale>
        <cfvo type="min"/>
        <cfvo type="percentile" val="50"/>
        <cfvo type="max"/>
        <color rgb="FFF8696B"/>
        <color rgb="FFFFEB84"/>
        <color rgb="FF63BE7B"/>
      </colorScale>
    </cfRule>
  </conditionalFormatting>
  <conditionalFormatting sqref="P86">
    <cfRule type="colorScale" priority="1412">
      <colorScale>
        <cfvo type="min"/>
        <cfvo type="percentile" val="50"/>
        <cfvo type="max"/>
        <color rgb="FFF8696B"/>
        <color rgb="FFFFEB84"/>
        <color rgb="FF63BE7B"/>
      </colorScale>
    </cfRule>
  </conditionalFormatting>
  <conditionalFormatting sqref="P85">
    <cfRule type="colorScale" priority="1411">
      <colorScale>
        <cfvo type="min"/>
        <cfvo type="percentile" val="50"/>
        <cfvo type="max"/>
        <color rgb="FFF8696B"/>
        <color rgb="FFFFEB84"/>
        <color rgb="FF63BE7B"/>
      </colorScale>
    </cfRule>
  </conditionalFormatting>
  <conditionalFormatting sqref="P86">
    <cfRule type="colorScale" priority="1410">
      <colorScale>
        <cfvo type="min"/>
        <cfvo type="percentile" val="50"/>
        <cfvo type="max"/>
        <color rgb="FFF8696B"/>
        <color rgb="FFFFEB84"/>
        <color rgb="FF63BE7B"/>
      </colorScale>
    </cfRule>
  </conditionalFormatting>
  <conditionalFormatting sqref="P86">
    <cfRule type="colorScale" priority="1409">
      <colorScale>
        <cfvo type="min"/>
        <cfvo type="percentile" val="50"/>
        <cfvo type="max"/>
        <color rgb="FFF8696B"/>
        <color rgb="FFFFEB84"/>
        <color rgb="FF63BE7B"/>
      </colorScale>
    </cfRule>
  </conditionalFormatting>
  <conditionalFormatting sqref="P87">
    <cfRule type="colorScale" priority="1407">
      <colorScale>
        <cfvo type="min"/>
        <cfvo type="percentile" val="50"/>
        <cfvo type="max"/>
        <color rgb="FFF8696B"/>
        <color rgb="FFFFEB84"/>
        <color rgb="FF63BE7B"/>
      </colorScale>
    </cfRule>
  </conditionalFormatting>
  <conditionalFormatting sqref="P85">
    <cfRule type="colorScale" priority="1406">
      <colorScale>
        <cfvo type="min"/>
        <cfvo type="percentile" val="50"/>
        <cfvo type="max"/>
        <color rgb="FFF8696B"/>
        <color rgb="FFFFEB84"/>
        <color rgb="FF63BE7B"/>
      </colorScale>
    </cfRule>
  </conditionalFormatting>
  <conditionalFormatting sqref="P87">
    <cfRule type="colorScale" priority="1405">
      <colorScale>
        <cfvo type="min"/>
        <cfvo type="percentile" val="50"/>
        <cfvo type="max"/>
        <color rgb="FFF8696B"/>
        <color rgb="FFFFEB84"/>
        <color rgb="FF63BE7B"/>
      </colorScale>
    </cfRule>
  </conditionalFormatting>
  <conditionalFormatting sqref="P86">
    <cfRule type="colorScale" priority="1404">
      <colorScale>
        <cfvo type="min"/>
        <cfvo type="percentile" val="50"/>
        <cfvo type="max"/>
        <color rgb="FFF8696B"/>
        <color rgb="FFFFEB84"/>
        <color rgb="FF63BE7B"/>
      </colorScale>
    </cfRule>
  </conditionalFormatting>
  <conditionalFormatting sqref="P87">
    <cfRule type="colorScale" priority="1402">
      <colorScale>
        <cfvo type="min"/>
        <cfvo type="percentile" val="50"/>
        <cfvo type="max"/>
        <color rgb="FFF8696B"/>
        <color rgb="FFFFEB84"/>
        <color rgb="FF63BE7B"/>
      </colorScale>
    </cfRule>
  </conditionalFormatting>
  <conditionalFormatting sqref="P86">
    <cfRule type="colorScale" priority="1401">
      <colorScale>
        <cfvo type="min"/>
        <cfvo type="percentile" val="50"/>
        <cfvo type="max"/>
        <color rgb="FFF8696B"/>
        <color rgb="FFFFEB84"/>
        <color rgb="FF63BE7B"/>
      </colorScale>
    </cfRule>
  </conditionalFormatting>
  <conditionalFormatting sqref="P84">
    <cfRule type="colorScale" priority="1400">
      <colorScale>
        <cfvo type="min"/>
        <cfvo type="percentile" val="50"/>
        <cfvo type="max"/>
        <color rgb="FFF8696B"/>
        <color rgb="FFFFEB84"/>
        <color rgb="FF63BE7B"/>
      </colorScale>
    </cfRule>
  </conditionalFormatting>
  <conditionalFormatting sqref="P85">
    <cfRule type="colorScale" priority="1399">
      <colorScale>
        <cfvo type="min"/>
        <cfvo type="percentile" val="50"/>
        <cfvo type="max"/>
        <color rgb="FFF8696B"/>
        <color rgb="FFFFEB84"/>
        <color rgb="FF63BE7B"/>
      </colorScale>
    </cfRule>
  </conditionalFormatting>
  <conditionalFormatting sqref="P86">
    <cfRule type="colorScale" priority="1398">
      <colorScale>
        <cfvo type="min"/>
        <cfvo type="percentile" val="50"/>
        <cfvo type="max"/>
        <color rgb="FFF8696B"/>
        <color rgb="FFFFEB84"/>
        <color rgb="FF63BE7B"/>
      </colorScale>
    </cfRule>
  </conditionalFormatting>
  <conditionalFormatting sqref="P86">
    <cfRule type="colorScale" priority="1397">
      <colorScale>
        <cfvo type="min"/>
        <cfvo type="percentile" val="50"/>
        <cfvo type="max"/>
        <color rgb="FFF8696B"/>
        <color rgb="FFFFEB84"/>
        <color rgb="FF63BE7B"/>
      </colorScale>
    </cfRule>
  </conditionalFormatting>
  <conditionalFormatting sqref="P86">
    <cfRule type="colorScale" priority="1396">
      <colorScale>
        <cfvo type="min"/>
        <cfvo type="percentile" val="50"/>
        <cfvo type="max"/>
        <color rgb="FFF8696B"/>
        <color rgb="FFFFEB84"/>
        <color rgb="FF63BE7B"/>
      </colorScale>
    </cfRule>
  </conditionalFormatting>
  <conditionalFormatting sqref="P87">
    <cfRule type="colorScale" priority="1394">
      <colorScale>
        <cfvo type="min"/>
        <cfvo type="percentile" val="50"/>
        <cfvo type="max"/>
        <color rgb="FFF8696B"/>
        <color rgb="FFFFEB84"/>
        <color rgb="FF63BE7B"/>
      </colorScale>
    </cfRule>
  </conditionalFormatting>
  <conditionalFormatting sqref="P85">
    <cfRule type="colorScale" priority="1393">
      <colorScale>
        <cfvo type="min"/>
        <cfvo type="percentile" val="50"/>
        <cfvo type="max"/>
        <color rgb="FFF8696B"/>
        <color rgb="FFFFEB84"/>
        <color rgb="FF63BE7B"/>
      </colorScale>
    </cfRule>
  </conditionalFormatting>
  <conditionalFormatting sqref="P84">
    <cfRule type="colorScale" priority="1392">
      <colorScale>
        <cfvo type="min"/>
        <cfvo type="percentile" val="50"/>
        <cfvo type="max"/>
        <color rgb="FFF8696B"/>
        <color rgb="FFFFEB84"/>
        <color rgb="FF63BE7B"/>
      </colorScale>
    </cfRule>
  </conditionalFormatting>
  <conditionalFormatting sqref="P85">
    <cfRule type="colorScale" priority="1391">
      <colorScale>
        <cfvo type="min"/>
        <cfvo type="percentile" val="50"/>
        <cfvo type="max"/>
        <color rgb="FFF8696B"/>
        <color rgb="FFFFEB84"/>
        <color rgb="FF63BE7B"/>
      </colorScale>
    </cfRule>
  </conditionalFormatting>
  <conditionalFormatting sqref="P86">
    <cfRule type="colorScale" priority="1389">
      <colorScale>
        <cfvo type="min"/>
        <cfvo type="percentile" val="50"/>
        <cfvo type="max"/>
        <color rgb="FFF8696B"/>
        <color rgb="FFFFEB84"/>
        <color rgb="FF63BE7B"/>
      </colorScale>
    </cfRule>
  </conditionalFormatting>
  <conditionalFormatting sqref="P87">
    <cfRule type="colorScale" priority="1386">
      <colorScale>
        <cfvo type="min"/>
        <cfvo type="percentile" val="50"/>
        <cfvo type="max"/>
        <color rgb="FFF8696B"/>
        <color rgb="FFFFEB84"/>
        <color rgb="FF63BE7B"/>
      </colorScale>
    </cfRule>
  </conditionalFormatting>
  <conditionalFormatting sqref="P86">
    <cfRule type="colorScale" priority="1385">
      <colorScale>
        <cfvo type="min"/>
        <cfvo type="percentile" val="50"/>
        <cfvo type="max"/>
        <color rgb="FFF8696B"/>
        <color rgb="FFFFEB84"/>
        <color rgb="FF63BE7B"/>
      </colorScale>
    </cfRule>
  </conditionalFormatting>
  <conditionalFormatting sqref="P87">
    <cfRule type="colorScale" priority="1383">
      <colorScale>
        <cfvo type="min"/>
        <cfvo type="percentile" val="50"/>
        <cfvo type="max"/>
        <color rgb="FFF8696B"/>
        <color rgb="FFFFEB84"/>
        <color rgb="FF63BE7B"/>
      </colorScale>
    </cfRule>
  </conditionalFormatting>
  <conditionalFormatting sqref="P84">
    <cfRule type="colorScale" priority="1382">
      <colorScale>
        <cfvo type="min"/>
        <cfvo type="percentile" val="50"/>
        <cfvo type="max"/>
        <color rgb="FFF8696B"/>
        <color rgb="FFFFEB84"/>
        <color rgb="FF63BE7B"/>
      </colorScale>
    </cfRule>
  </conditionalFormatting>
  <conditionalFormatting sqref="P85">
    <cfRule type="colorScale" priority="1380">
      <colorScale>
        <cfvo type="min"/>
        <cfvo type="percentile" val="50"/>
        <cfvo type="max"/>
        <color rgb="FFF8696B"/>
        <color rgb="FFFFEB84"/>
        <color rgb="FF63BE7B"/>
      </colorScale>
    </cfRule>
  </conditionalFormatting>
  <conditionalFormatting sqref="P86">
    <cfRule type="colorScale" priority="1379">
      <colorScale>
        <cfvo type="min"/>
        <cfvo type="percentile" val="50"/>
        <cfvo type="max"/>
        <color rgb="FFF8696B"/>
        <color rgb="FFFFEB84"/>
        <color rgb="FF63BE7B"/>
      </colorScale>
    </cfRule>
  </conditionalFormatting>
  <conditionalFormatting sqref="P87">
    <cfRule type="colorScale" priority="1377">
      <colorScale>
        <cfvo type="min"/>
        <cfvo type="percentile" val="50"/>
        <cfvo type="max"/>
        <color rgb="FFF8696B"/>
        <color rgb="FFFFEB84"/>
        <color rgb="FF63BE7B"/>
      </colorScale>
    </cfRule>
  </conditionalFormatting>
  <conditionalFormatting sqref="P87">
    <cfRule type="colorScale" priority="1376">
      <colorScale>
        <cfvo type="min"/>
        <cfvo type="percentile" val="50"/>
        <cfvo type="max"/>
        <color rgb="FFF8696B"/>
        <color rgb="FFFFEB84"/>
        <color rgb="FF63BE7B"/>
      </colorScale>
    </cfRule>
  </conditionalFormatting>
  <conditionalFormatting sqref="P85">
    <cfRule type="colorScale" priority="1375">
      <colorScale>
        <cfvo type="min"/>
        <cfvo type="percentile" val="50"/>
        <cfvo type="max"/>
        <color rgb="FFF8696B"/>
        <color rgb="FFFFEB84"/>
        <color rgb="FF63BE7B"/>
      </colorScale>
    </cfRule>
  </conditionalFormatting>
  <conditionalFormatting sqref="P87">
    <cfRule type="colorScale" priority="1374">
      <colorScale>
        <cfvo type="min"/>
        <cfvo type="percentile" val="50"/>
        <cfvo type="max"/>
        <color rgb="FFF8696B"/>
        <color rgb="FFFFEB84"/>
        <color rgb="FF63BE7B"/>
      </colorScale>
    </cfRule>
  </conditionalFormatting>
  <conditionalFormatting sqref="P85">
    <cfRule type="colorScale" priority="1372">
      <colorScale>
        <cfvo type="min"/>
        <cfvo type="percentile" val="50"/>
        <cfvo type="max"/>
        <color rgb="FFF8696B"/>
        <color rgb="FFFFEB84"/>
        <color rgb="FF63BE7B"/>
      </colorScale>
    </cfRule>
  </conditionalFormatting>
  <conditionalFormatting sqref="P85">
    <cfRule type="colorScale" priority="1371">
      <colorScale>
        <cfvo type="min"/>
        <cfvo type="percentile" val="50"/>
        <cfvo type="max"/>
        <color rgb="FFF8696B"/>
        <color rgb="FFFFEB84"/>
        <color rgb="FF63BE7B"/>
      </colorScale>
    </cfRule>
  </conditionalFormatting>
  <conditionalFormatting sqref="P86">
    <cfRule type="colorScale" priority="1370">
      <colorScale>
        <cfvo type="min"/>
        <cfvo type="percentile" val="50"/>
        <cfvo type="max"/>
        <color rgb="FFF8696B"/>
        <color rgb="FFFFEB84"/>
        <color rgb="FF63BE7B"/>
      </colorScale>
    </cfRule>
  </conditionalFormatting>
  <conditionalFormatting sqref="P87">
    <cfRule type="colorScale" priority="1368">
      <colorScale>
        <cfvo type="min"/>
        <cfvo type="percentile" val="50"/>
        <cfvo type="max"/>
        <color rgb="FFF8696B"/>
        <color rgb="FFFFEB84"/>
        <color rgb="FF63BE7B"/>
      </colorScale>
    </cfRule>
  </conditionalFormatting>
  <conditionalFormatting sqref="P87">
    <cfRule type="colorScale" priority="1367">
      <colorScale>
        <cfvo type="min"/>
        <cfvo type="percentile" val="50"/>
        <cfvo type="max"/>
        <color rgb="FFF8696B"/>
        <color rgb="FFFFEB84"/>
        <color rgb="FF63BE7B"/>
      </colorScale>
    </cfRule>
  </conditionalFormatting>
  <conditionalFormatting sqref="P86">
    <cfRule type="colorScale" priority="1366">
      <colorScale>
        <cfvo type="min"/>
        <cfvo type="percentile" val="50"/>
        <cfvo type="max"/>
        <color rgb="FFF8696B"/>
        <color rgb="FFFFEB84"/>
        <color rgb="FF63BE7B"/>
      </colorScale>
    </cfRule>
  </conditionalFormatting>
  <conditionalFormatting sqref="P85">
    <cfRule type="colorScale" priority="1364">
      <colorScale>
        <cfvo type="min"/>
        <cfvo type="percentile" val="50"/>
        <cfvo type="max"/>
        <color rgb="FFF8696B"/>
        <color rgb="FFFFEB84"/>
        <color rgb="FF63BE7B"/>
      </colorScale>
    </cfRule>
  </conditionalFormatting>
  <conditionalFormatting sqref="P86">
    <cfRule type="colorScale" priority="1363">
      <colorScale>
        <cfvo type="min"/>
        <cfvo type="percentile" val="50"/>
        <cfvo type="max"/>
        <color rgb="FFF8696B"/>
        <color rgb="FFFFEB84"/>
        <color rgb="FF63BE7B"/>
      </colorScale>
    </cfRule>
  </conditionalFormatting>
  <conditionalFormatting sqref="P87">
    <cfRule type="colorScale" priority="1361">
      <colorScale>
        <cfvo type="min"/>
        <cfvo type="percentile" val="50"/>
        <cfvo type="max"/>
        <color rgb="FFF8696B"/>
        <color rgb="FFFFEB84"/>
        <color rgb="FF63BE7B"/>
      </colorScale>
    </cfRule>
  </conditionalFormatting>
  <conditionalFormatting sqref="P85">
    <cfRule type="colorScale" priority="1358">
      <colorScale>
        <cfvo type="min"/>
        <cfvo type="percentile" val="50"/>
        <cfvo type="max"/>
        <color rgb="FFF8696B"/>
        <color rgb="FFFFEB84"/>
        <color rgb="FF63BE7B"/>
      </colorScale>
    </cfRule>
  </conditionalFormatting>
  <conditionalFormatting sqref="P86">
    <cfRule type="colorScale" priority="1357">
      <colorScale>
        <cfvo type="min"/>
        <cfvo type="percentile" val="50"/>
        <cfvo type="max"/>
        <color rgb="FFF8696B"/>
        <color rgb="FFFFEB84"/>
        <color rgb="FF63BE7B"/>
      </colorScale>
    </cfRule>
  </conditionalFormatting>
  <conditionalFormatting sqref="P87">
    <cfRule type="colorScale" priority="1355">
      <colorScale>
        <cfvo type="min"/>
        <cfvo type="percentile" val="50"/>
        <cfvo type="max"/>
        <color rgb="FFF8696B"/>
        <color rgb="FFFFEB84"/>
        <color rgb="FF63BE7B"/>
      </colorScale>
    </cfRule>
  </conditionalFormatting>
  <conditionalFormatting sqref="P87">
    <cfRule type="colorScale" priority="1354">
      <colorScale>
        <cfvo type="min"/>
        <cfvo type="percentile" val="50"/>
        <cfvo type="max"/>
        <color rgb="FFF8696B"/>
        <color rgb="FFFFEB84"/>
        <color rgb="FF63BE7B"/>
      </colorScale>
    </cfRule>
  </conditionalFormatting>
  <conditionalFormatting sqref="P88">
    <cfRule type="colorScale" priority="1352">
      <colorScale>
        <cfvo type="min"/>
        <cfvo type="percentile" val="50"/>
        <cfvo type="max"/>
        <color rgb="FFF8696B"/>
        <color rgb="FFFFEB84"/>
        <color rgb="FF63BE7B"/>
      </colorScale>
    </cfRule>
  </conditionalFormatting>
  <conditionalFormatting sqref="P89">
    <cfRule type="colorScale" priority="1353">
      <colorScale>
        <cfvo type="min"/>
        <cfvo type="percentile" val="50"/>
        <cfvo type="max"/>
        <color rgb="FFF8696B"/>
        <color rgb="FFFFEB84"/>
        <color rgb="FF63BE7B"/>
      </colorScale>
    </cfRule>
  </conditionalFormatting>
  <conditionalFormatting sqref="P90">
    <cfRule type="colorScale" priority="1349">
      <colorScale>
        <cfvo type="min"/>
        <cfvo type="percentile" val="50"/>
        <cfvo type="max"/>
        <color rgb="FFF8696B"/>
        <color rgb="FFFFEB84"/>
        <color rgb="FF63BE7B"/>
      </colorScale>
    </cfRule>
  </conditionalFormatting>
  <conditionalFormatting sqref="P91">
    <cfRule type="colorScale" priority="1347">
      <colorScale>
        <cfvo type="min"/>
        <cfvo type="percentile" val="50"/>
        <cfvo type="max"/>
        <color rgb="FFF8696B"/>
        <color rgb="FFFFEB84"/>
        <color rgb="FF63BE7B"/>
      </colorScale>
    </cfRule>
  </conditionalFormatting>
  <conditionalFormatting sqref="P91">
    <cfRule type="colorScale" priority="1346">
      <colorScale>
        <cfvo type="min"/>
        <cfvo type="percentile" val="50"/>
        <cfvo type="max"/>
        <color rgb="FFF8696B"/>
        <color rgb="FFFFEB84"/>
        <color rgb="FF63BE7B"/>
      </colorScale>
    </cfRule>
  </conditionalFormatting>
  <conditionalFormatting sqref="P89">
    <cfRule type="colorScale" priority="1345">
      <colorScale>
        <cfvo type="min"/>
        <cfvo type="percentile" val="50"/>
        <cfvo type="max"/>
        <color rgb="FFF8696B"/>
        <color rgb="FFFFEB84"/>
        <color rgb="FF63BE7B"/>
      </colorScale>
    </cfRule>
  </conditionalFormatting>
  <conditionalFormatting sqref="P91">
    <cfRule type="colorScale" priority="1344">
      <colorScale>
        <cfvo type="min"/>
        <cfvo type="percentile" val="50"/>
        <cfvo type="max"/>
        <color rgb="FFF8696B"/>
        <color rgb="FFFFEB84"/>
        <color rgb="FF63BE7B"/>
      </colorScale>
    </cfRule>
  </conditionalFormatting>
  <conditionalFormatting sqref="P89">
    <cfRule type="colorScale" priority="1342">
      <colorScale>
        <cfvo type="min"/>
        <cfvo type="percentile" val="50"/>
        <cfvo type="max"/>
        <color rgb="FFF8696B"/>
        <color rgb="FFFFEB84"/>
        <color rgb="FF63BE7B"/>
      </colorScale>
    </cfRule>
  </conditionalFormatting>
  <conditionalFormatting sqref="P89">
    <cfRule type="colorScale" priority="1341">
      <colorScale>
        <cfvo type="min"/>
        <cfvo type="percentile" val="50"/>
        <cfvo type="max"/>
        <color rgb="FFF8696B"/>
        <color rgb="FFFFEB84"/>
        <color rgb="FF63BE7B"/>
      </colorScale>
    </cfRule>
  </conditionalFormatting>
  <conditionalFormatting sqref="P90">
    <cfRule type="colorScale" priority="1340">
      <colorScale>
        <cfvo type="min"/>
        <cfvo type="percentile" val="50"/>
        <cfvo type="max"/>
        <color rgb="FFF8696B"/>
        <color rgb="FFFFEB84"/>
        <color rgb="FF63BE7B"/>
      </colorScale>
    </cfRule>
  </conditionalFormatting>
  <conditionalFormatting sqref="P91">
    <cfRule type="colorScale" priority="1338">
      <colorScale>
        <cfvo type="min"/>
        <cfvo type="percentile" val="50"/>
        <cfvo type="max"/>
        <color rgb="FFF8696B"/>
        <color rgb="FFFFEB84"/>
        <color rgb="FF63BE7B"/>
      </colorScale>
    </cfRule>
  </conditionalFormatting>
  <conditionalFormatting sqref="P91">
    <cfRule type="colorScale" priority="1337">
      <colorScale>
        <cfvo type="min"/>
        <cfvo type="percentile" val="50"/>
        <cfvo type="max"/>
        <color rgb="FFF8696B"/>
        <color rgb="FFFFEB84"/>
        <color rgb="FF63BE7B"/>
      </colorScale>
    </cfRule>
  </conditionalFormatting>
  <conditionalFormatting sqref="P90">
    <cfRule type="colorScale" priority="1336">
      <colorScale>
        <cfvo type="min"/>
        <cfvo type="percentile" val="50"/>
        <cfvo type="max"/>
        <color rgb="FFF8696B"/>
        <color rgb="FFFFEB84"/>
        <color rgb="FF63BE7B"/>
      </colorScale>
    </cfRule>
  </conditionalFormatting>
  <conditionalFormatting sqref="P89">
    <cfRule type="colorScale" priority="1334">
      <colorScale>
        <cfvo type="min"/>
        <cfvo type="percentile" val="50"/>
        <cfvo type="max"/>
        <color rgb="FFF8696B"/>
        <color rgb="FFFFEB84"/>
        <color rgb="FF63BE7B"/>
      </colorScale>
    </cfRule>
  </conditionalFormatting>
  <conditionalFormatting sqref="P90">
    <cfRule type="colorScale" priority="1333">
      <colorScale>
        <cfvo type="min"/>
        <cfvo type="percentile" val="50"/>
        <cfvo type="max"/>
        <color rgb="FFF8696B"/>
        <color rgb="FFFFEB84"/>
        <color rgb="FF63BE7B"/>
      </colorScale>
    </cfRule>
  </conditionalFormatting>
  <conditionalFormatting sqref="P91">
    <cfRule type="colorScale" priority="1331">
      <colorScale>
        <cfvo type="min"/>
        <cfvo type="percentile" val="50"/>
        <cfvo type="max"/>
        <color rgb="FFF8696B"/>
        <color rgb="FFFFEB84"/>
        <color rgb="FF63BE7B"/>
      </colorScale>
    </cfRule>
  </conditionalFormatting>
  <conditionalFormatting sqref="P89">
    <cfRule type="colorScale" priority="1328">
      <colorScale>
        <cfvo type="min"/>
        <cfvo type="percentile" val="50"/>
        <cfvo type="max"/>
        <color rgb="FFF8696B"/>
        <color rgb="FFFFEB84"/>
        <color rgb="FF63BE7B"/>
      </colorScale>
    </cfRule>
  </conditionalFormatting>
  <conditionalFormatting sqref="P90">
    <cfRule type="colorScale" priority="1327">
      <colorScale>
        <cfvo type="min"/>
        <cfvo type="percentile" val="50"/>
        <cfvo type="max"/>
        <color rgb="FFF8696B"/>
        <color rgb="FFFFEB84"/>
        <color rgb="FF63BE7B"/>
      </colorScale>
    </cfRule>
  </conditionalFormatting>
  <conditionalFormatting sqref="P91">
    <cfRule type="colorScale" priority="1325">
      <colorScale>
        <cfvo type="min"/>
        <cfvo type="percentile" val="50"/>
        <cfvo type="max"/>
        <color rgb="FFF8696B"/>
        <color rgb="FFFFEB84"/>
        <color rgb="FF63BE7B"/>
      </colorScale>
    </cfRule>
  </conditionalFormatting>
  <conditionalFormatting sqref="P91">
    <cfRule type="colorScale" priority="1324">
      <colorScale>
        <cfvo type="min"/>
        <cfvo type="percentile" val="50"/>
        <cfvo type="max"/>
        <color rgb="FFF8696B"/>
        <color rgb="FFFFEB84"/>
        <color rgb="FF63BE7B"/>
      </colorScale>
    </cfRule>
  </conditionalFormatting>
  <conditionalFormatting sqref="P88">
    <cfRule type="colorScale" priority="1323">
      <colorScale>
        <cfvo type="min"/>
        <cfvo type="percentile" val="50"/>
        <cfvo type="max"/>
        <color rgb="FFF8696B"/>
        <color rgb="FFFFEB84"/>
        <color rgb="FF63BE7B"/>
      </colorScale>
    </cfRule>
  </conditionalFormatting>
  <conditionalFormatting sqref="P88">
    <cfRule type="colorScale" priority="1320">
      <colorScale>
        <cfvo type="min"/>
        <cfvo type="percentile" val="50"/>
        <cfvo type="max"/>
        <color rgb="FFF8696B"/>
        <color rgb="FFFFEB84"/>
        <color rgb="FF63BE7B"/>
      </colorScale>
    </cfRule>
  </conditionalFormatting>
  <conditionalFormatting sqref="P88">
    <cfRule type="colorScale" priority="1319">
      <colorScale>
        <cfvo type="min"/>
        <cfvo type="percentile" val="50"/>
        <cfvo type="max"/>
        <color rgb="FFF8696B"/>
        <color rgb="FFFFEB84"/>
        <color rgb="FF63BE7B"/>
      </colorScale>
    </cfRule>
  </conditionalFormatting>
  <conditionalFormatting sqref="P88">
    <cfRule type="colorScale" priority="1318">
      <colorScale>
        <cfvo type="min"/>
        <cfvo type="percentile" val="50"/>
        <cfvo type="max"/>
        <color rgb="FFF8696B"/>
        <color rgb="FFFFEB84"/>
        <color rgb="FF63BE7B"/>
      </colorScale>
    </cfRule>
  </conditionalFormatting>
  <conditionalFormatting sqref="P89">
    <cfRule type="colorScale" priority="1317">
      <colorScale>
        <cfvo type="min"/>
        <cfvo type="percentile" val="50"/>
        <cfvo type="max"/>
        <color rgb="FFF8696B"/>
        <color rgb="FFFFEB84"/>
        <color rgb="FF63BE7B"/>
      </colorScale>
    </cfRule>
  </conditionalFormatting>
  <conditionalFormatting sqref="P90">
    <cfRule type="colorScale" priority="1316">
      <colorScale>
        <cfvo type="min"/>
        <cfvo type="percentile" val="50"/>
        <cfvo type="max"/>
        <color rgb="FFF8696B"/>
        <color rgb="FFFFEB84"/>
        <color rgb="FF63BE7B"/>
      </colorScale>
    </cfRule>
  </conditionalFormatting>
  <conditionalFormatting sqref="P91">
    <cfRule type="colorScale" priority="1312">
      <colorScale>
        <cfvo type="min"/>
        <cfvo type="percentile" val="50"/>
        <cfvo type="max"/>
        <color rgb="FFF8696B"/>
        <color rgb="FFFFEB84"/>
        <color rgb="FF63BE7B"/>
      </colorScale>
    </cfRule>
  </conditionalFormatting>
  <conditionalFormatting sqref="P88">
    <cfRule type="colorScale" priority="1311">
      <colorScale>
        <cfvo type="min"/>
        <cfvo type="percentile" val="50"/>
        <cfvo type="max"/>
        <color rgb="FFF8696B"/>
        <color rgb="FFFFEB84"/>
        <color rgb="FF63BE7B"/>
      </colorScale>
    </cfRule>
  </conditionalFormatting>
  <conditionalFormatting sqref="P88">
    <cfRule type="colorScale" priority="1310">
      <colorScale>
        <cfvo type="min"/>
        <cfvo type="percentile" val="50"/>
        <cfvo type="max"/>
        <color rgb="FFF8696B"/>
        <color rgb="FFFFEB84"/>
        <color rgb="FF63BE7B"/>
      </colorScale>
    </cfRule>
  </conditionalFormatting>
  <conditionalFormatting sqref="P88">
    <cfRule type="colorScale" priority="1309">
      <colorScale>
        <cfvo type="min"/>
        <cfvo type="percentile" val="50"/>
        <cfvo type="max"/>
        <color rgb="FFF8696B"/>
        <color rgb="FFFFEB84"/>
        <color rgb="FF63BE7B"/>
      </colorScale>
    </cfRule>
  </conditionalFormatting>
  <conditionalFormatting sqref="P90">
    <cfRule type="colorScale" priority="1308">
      <colorScale>
        <cfvo type="min"/>
        <cfvo type="percentile" val="50"/>
        <cfvo type="max"/>
        <color rgb="FFF8696B"/>
        <color rgb="FFFFEB84"/>
        <color rgb="FF63BE7B"/>
      </colorScale>
    </cfRule>
  </conditionalFormatting>
  <conditionalFormatting sqref="P89">
    <cfRule type="colorScale" priority="1307">
      <colorScale>
        <cfvo type="min"/>
        <cfvo type="percentile" val="50"/>
        <cfvo type="max"/>
        <color rgb="FFF8696B"/>
        <color rgb="FFFFEB84"/>
        <color rgb="FF63BE7B"/>
      </colorScale>
    </cfRule>
  </conditionalFormatting>
  <conditionalFormatting sqref="P90">
    <cfRule type="colorScale" priority="1306">
      <colorScale>
        <cfvo type="min"/>
        <cfvo type="percentile" val="50"/>
        <cfvo type="max"/>
        <color rgb="FFF8696B"/>
        <color rgb="FFFFEB84"/>
        <color rgb="FF63BE7B"/>
      </colorScale>
    </cfRule>
  </conditionalFormatting>
  <conditionalFormatting sqref="P90">
    <cfRule type="colorScale" priority="1305">
      <colorScale>
        <cfvo type="min"/>
        <cfvo type="percentile" val="50"/>
        <cfvo type="max"/>
        <color rgb="FFF8696B"/>
        <color rgb="FFFFEB84"/>
        <color rgb="FF63BE7B"/>
      </colorScale>
    </cfRule>
  </conditionalFormatting>
  <conditionalFormatting sqref="P91">
    <cfRule type="colorScale" priority="1303">
      <colorScale>
        <cfvo type="min"/>
        <cfvo type="percentile" val="50"/>
        <cfvo type="max"/>
        <color rgb="FFF8696B"/>
        <color rgb="FFFFEB84"/>
        <color rgb="FF63BE7B"/>
      </colorScale>
    </cfRule>
  </conditionalFormatting>
  <conditionalFormatting sqref="P89">
    <cfRule type="colorScale" priority="1302">
      <colorScale>
        <cfvo type="min"/>
        <cfvo type="percentile" val="50"/>
        <cfvo type="max"/>
        <color rgb="FFF8696B"/>
        <color rgb="FFFFEB84"/>
        <color rgb="FF63BE7B"/>
      </colorScale>
    </cfRule>
  </conditionalFormatting>
  <conditionalFormatting sqref="P91">
    <cfRule type="colorScale" priority="1301">
      <colorScale>
        <cfvo type="min"/>
        <cfvo type="percentile" val="50"/>
        <cfvo type="max"/>
        <color rgb="FFF8696B"/>
        <color rgb="FFFFEB84"/>
        <color rgb="FF63BE7B"/>
      </colorScale>
    </cfRule>
  </conditionalFormatting>
  <conditionalFormatting sqref="P90">
    <cfRule type="colorScale" priority="1300">
      <colorScale>
        <cfvo type="min"/>
        <cfvo type="percentile" val="50"/>
        <cfvo type="max"/>
        <color rgb="FFF8696B"/>
        <color rgb="FFFFEB84"/>
        <color rgb="FF63BE7B"/>
      </colorScale>
    </cfRule>
  </conditionalFormatting>
  <conditionalFormatting sqref="P91">
    <cfRule type="colorScale" priority="1298">
      <colorScale>
        <cfvo type="min"/>
        <cfvo type="percentile" val="50"/>
        <cfvo type="max"/>
        <color rgb="FFF8696B"/>
        <color rgb="FFFFEB84"/>
        <color rgb="FF63BE7B"/>
      </colorScale>
    </cfRule>
  </conditionalFormatting>
  <conditionalFormatting sqref="P90">
    <cfRule type="colorScale" priority="1297">
      <colorScale>
        <cfvo type="min"/>
        <cfvo type="percentile" val="50"/>
        <cfvo type="max"/>
        <color rgb="FFF8696B"/>
        <color rgb="FFFFEB84"/>
        <color rgb="FF63BE7B"/>
      </colorScale>
    </cfRule>
  </conditionalFormatting>
  <conditionalFormatting sqref="P88">
    <cfRule type="colorScale" priority="1296">
      <colorScale>
        <cfvo type="min"/>
        <cfvo type="percentile" val="50"/>
        <cfvo type="max"/>
        <color rgb="FFF8696B"/>
        <color rgb="FFFFEB84"/>
        <color rgb="FF63BE7B"/>
      </colorScale>
    </cfRule>
  </conditionalFormatting>
  <conditionalFormatting sqref="P89">
    <cfRule type="colorScale" priority="1295">
      <colorScale>
        <cfvo type="min"/>
        <cfvo type="percentile" val="50"/>
        <cfvo type="max"/>
        <color rgb="FFF8696B"/>
        <color rgb="FFFFEB84"/>
        <color rgb="FF63BE7B"/>
      </colorScale>
    </cfRule>
  </conditionalFormatting>
  <conditionalFormatting sqref="P90">
    <cfRule type="colorScale" priority="1294">
      <colorScale>
        <cfvo type="min"/>
        <cfvo type="percentile" val="50"/>
        <cfvo type="max"/>
        <color rgb="FFF8696B"/>
        <color rgb="FFFFEB84"/>
        <color rgb="FF63BE7B"/>
      </colorScale>
    </cfRule>
  </conditionalFormatting>
  <conditionalFormatting sqref="P90">
    <cfRule type="colorScale" priority="1293">
      <colorScale>
        <cfvo type="min"/>
        <cfvo type="percentile" val="50"/>
        <cfvo type="max"/>
        <color rgb="FFF8696B"/>
        <color rgb="FFFFEB84"/>
        <color rgb="FF63BE7B"/>
      </colorScale>
    </cfRule>
  </conditionalFormatting>
  <conditionalFormatting sqref="P90">
    <cfRule type="colorScale" priority="1292">
      <colorScale>
        <cfvo type="min"/>
        <cfvo type="percentile" val="50"/>
        <cfvo type="max"/>
        <color rgb="FFF8696B"/>
        <color rgb="FFFFEB84"/>
        <color rgb="FF63BE7B"/>
      </colorScale>
    </cfRule>
  </conditionalFormatting>
  <conditionalFormatting sqref="P91">
    <cfRule type="colorScale" priority="1290">
      <colorScale>
        <cfvo type="min"/>
        <cfvo type="percentile" val="50"/>
        <cfvo type="max"/>
        <color rgb="FFF8696B"/>
        <color rgb="FFFFEB84"/>
        <color rgb="FF63BE7B"/>
      </colorScale>
    </cfRule>
  </conditionalFormatting>
  <conditionalFormatting sqref="P89">
    <cfRule type="colorScale" priority="1289">
      <colorScale>
        <cfvo type="min"/>
        <cfvo type="percentile" val="50"/>
        <cfvo type="max"/>
        <color rgb="FFF8696B"/>
        <color rgb="FFFFEB84"/>
        <color rgb="FF63BE7B"/>
      </colorScale>
    </cfRule>
  </conditionalFormatting>
  <conditionalFormatting sqref="P88">
    <cfRule type="colorScale" priority="1288">
      <colorScale>
        <cfvo type="min"/>
        <cfvo type="percentile" val="50"/>
        <cfvo type="max"/>
        <color rgb="FFF8696B"/>
        <color rgb="FFFFEB84"/>
        <color rgb="FF63BE7B"/>
      </colorScale>
    </cfRule>
  </conditionalFormatting>
  <conditionalFormatting sqref="P89">
    <cfRule type="colorScale" priority="1287">
      <colorScale>
        <cfvo type="min"/>
        <cfvo type="percentile" val="50"/>
        <cfvo type="max"/>
        <color rgb="FFF8696B"/>
        <color rgb="FFFFEB84"/>
        <color rgb="FF63BE7B"/>
      </colorScale>
    </cfRule>
  </conditionalFormatting>
  <conditionalFormatting sqref="P90">
    <cfRule type="colorScale" priority="1285">
      <colorScale>
        <cfvo type="min"/>
        <cfvo type="percentile" val="50"/>
        <cfvo type="max"/>
        <color rgb="FFF8696B"/>
        <color rgb="FFFFEB84"/>
        <color rgb="FF63BE7B"/>
      </colorScale>
    </cfRule>
  </conditionalFormatting>
  <conditionalFormatting sqref="P91">
    <cfRule type="colorScale" priority="1282">
      <colorScale>
        <cfvo type="min"/>
        <cfvo type="percentile" val="50"/>
        <cfvo type="max"/>
        <color rgb="FFF8696B"/>
        <color rgb="FFFFEB84"/>
        <color rgb="FF63BE7B"/>
      </colorScale>
    </cfRule>
  </conditionalFormatting>
  <conditionalFormatting sqref="P90">
    <cfRule type="colorScale" priority="1281">
      <colorScale>
        <cfvo type="min"/>
        <cfvo type="percentile" val="50"/>
        <cfvo type="max"/>
        <color rgb="FFF8696B"/>
        <color rgb="FFFFEB84"/>
        <color rgb="FF63BE7B"/>
      </colorScale>
    </cfRule>
  </conditionalFormatting>
  <conditionalFormatting sqref="P91">
    <cfRule type="colorScale" priority="1279">
      <colorScale>
        <cfvo type="min"/>
        <cfvo type="percentile" val="50"/>
        <cfvo type="max"/>
        <color rgb="FFF8696B"/>
        <color rgb="FFFFEB84"/>
        <color rgb="FF63BE7B"/>
      </colorScale>
    </cfRule>
  </conditionalFormatting>
  <conditionalFormatting sqref="P88">
    <cfRule type="colorScale" priority="1278">
      <colorScale>
        <cfvo type="min"/>
        <cfvo type="percentile" val="50"/>
        <cfvo type="max"/>
        <color rgb="FFF8696B"/>
        <color rgb="FFFFEB84"/>
        <color rgb="FF63BE7B"/>
      </colorScale>
    </cfRule>
  </conditionalFormatting>
  <conditionalFormatting sqref="P89">
    <cfRule type="colorScale" priority="1276">
      <colorScale>
        <cfvo type="min"/>
        <cfvo type="percentile" val="50"/>
        <cfvo type="max"/>
        <color rgb="FFF8696B"/>
        <color rgb="FFFFEB84"/>
        <color rgb="FF63BE7B"/>
      </colorScale>
    </cfRule>
  </conditionalFormatting>
  <conditionalFormatting sqref="P90">
    <cfRule type="colorScale" priority="1275">
      <colorScale>
        <cfvo type="min"/>
        <cfvo type="percentile" val="50"/>
        <cfvo type="max"/>
        <color rgb="FFF8696B"/>
        <color rgb="FFFFEB84"/>
        <color rgb="FF63BE7B"/>
      </colorScale>
    </cfRule>
  </conditionalFormatting>
  <conditionalFormatting sqref="P91">
    <cfRule type="colorScale" priority="1273">
      <colorScale>
        <cfvo type="min"/>
        <cfvo type="percentile" val="50"/>
        <cfvo type="max"/>
        <color rgb="FFF8696B"/>
        <color rgb="FFFFEB84"/>
        <color rgb="FF63BE7B"/>
      </colorScale>
    </cfRule>
  </conditionalFormatting>
  <conditionalFormatting sqref="P91">
    <cfRule type="colorScale" priority="1272">
      <colorScale>
        <cfvo type="min"/>
        <cfvo type="percentile" val="50"/>
        <cfvo type="max"/>
        <color rgb="FFF8696B"/>
        <color rgb="FFFFEB84"/>
        <color rgb="FF63BE7B"/>
      </colorScale>
    </cfRule>
  </conditionalFormatting>
  <conditionalFormatting sqref="P89">
    <cfRule type="colorScale" priority="1271">
      <colorScale>
        <cfvo type="min"/>
        <cfvo type="percentile" val="50"/>
        <cfvo type="max"/>
        <color rgb="FFF8696B"/>
        <color rgb="FFFFEB84"/>
        <color rgb="FF63BE7B"/>
      </colorScale>
    </cfRule>
  </conditionalFormatting>
  <conditionalFormatting sqref="P91">
    <cfRule type="colorScale" priority="1270">
      <colorScale>
        <cfvo type="min"/>
        <cfvo type="percentile" val="50"/>
        <cfvo type="max"/>
        <color rgb="FFF8696B"/>
        <color rgb="FFFFEB84"/>
        <color rgb="FF63BE7B"/>
      </colorScale>
    </cfRule>
  </conditionalFormatting>
  <conditionalFormatting sqref="P89">
    <cfRule type="colorScale" priority="1268">
      <colorScale>
        <cfvo type="min"/>
        <cfvo type="percentile" val="50"/>
        <cfvo type="max"/>
        <color rgb="FFF8696B"/>
        <color rgb="FFFFEB84"/>
        <color rgb="FF63BE7B"/>
      </colorScale>
    </cfRule>
  </conditionalFormatting>
  <conditionalFormatting sqref="P89">
    <cfRule type="colorScale" priority="1267">
      <colorScale>
        <cfvo type="min"/>
        <cfvo type="percentile" val="50"/>
        <cfvo type="max"/>
        <color rgb="FFF8696B"/>
        <color rgb="FFFFEB84"/>
        <color rgb="FF63BE7B"/>
      </colorScale>
    </cfRule>
  </conditionalFormatting>
  <conditionalFormatting sqref="P90">
    <cfRule type="colorScale" priority="1266">
      <colorScale>
        <cfvo type="min"/>
        <cfvo type="percentile" val="50"/>
        <cfvo type="max"/>
        <color rgb="FFF8696B"/>
        <color rgb="FFFFEB84"/>
        <color rgb="FF63BE7B"/>
      </colorScale>
    </cfRule>
  </conditionalFormatting>
  <conditionalFormatting sqref="P91">
    <cfRule type="colorScale" priority="1264">
      <colorScale>
        <cfvo type="min"/>
        <cfvo type="percentile" val="50"/>
        <cfvo type="max"/>
        <color rgb="FFF8696B"/>
        <color rgb="FFFFEB84"/>
        <color rgb="FF63BE7B"/>
      </colorScale>
    </cfRule>
  </conditionalFormatting>
  <conditionalFormatting sqref="P91">
    <cfRule type="colorScale" priority="1263">
      <colorScale>
        <cfvo type="min"/>
        <cfvo type="percentile" val="50"/>
        <cfvo type="max"/>
        <color rgb="FFF8696B"/>
        <color rgb="FFFFEB84"/>
        <color rgb="FF63BE7B"/>
      </colorScale>
    </cfRule>
  </conditionalFormatting>
  <conditionalFormatting sqref="P90">
    <cfRule type="colorScale" priority="1262">
      <colorScale>
        <cfvo type="min"/>
        <cfvo type="percentile" val="50"/>
        <cfvo type="max"/>
        <color rgb="FFF8696B"/>
        <color rgb="FFFFEB84"/>
        <color rgb="FF63BE7B"/>
      </colorScale>
    </cfRule>
  </conditionalFormatting>
  <conditionalFormatting sqref="P89">
    <cfRule type="colorScale" priority="1260">
      <colorScale>
        <cfvo type="min"/>
        <cfvo type="percentile" val="50"/>
        <cfvo type="max"/>
        <color rgb="FFF8696B"/>
        <color rgb="FFFFEB84"/>
        <color rgb="FF63BE7B"/>
      </colorScale>
    </cfRule>
  </conditionalFormatting>
  <conditionalFormatting sqref="P90">
    <cfRule type="colorScale" priority="1259">
      <colorScale>
        <cfvo type="min"/>
        <cfvo type="percentile" val="50"/>
        <cfvo type="max"/>
        <color rgb="FFF8696B"/>
        <color rgb="FFFFEB84"/>
        <color rgb="FF63BE7B"/>
      </colorScale>
    </cfRule>
  </conditionalFormatting>
  <conditionalFormatting sqref="P91">
    <cfRule type="colorScale" priority="1257">
      <colorScale>
        <cfvo type="min"/>
        <cfvo type="percentile" val="50"/>
        <cfvo type="max"/>
        <color rgb="FFF8696B"/>
        <color rgb="FFFFEB84"/>
        <color rgb="FF63BE7B"/>
      </colorScale>
    </cfRule>
  </conditionalFormatting>
  <conditionalFormatting sqref="P89">
    <cfRule type="colorScale" priority="1254">
      <colorScale>
        <cfvo type="min"/>
        <cfvo type="percentile" val="50"/>
        <cfvo type="max"/>
        <color rgb="FFF8696B"/>
        <color rgb="FFFFEB84"/>
        <color rgb="FF63BE7B"/>
      </colorScale>
    </cfRule>
  </conditionalFormatting>
  <conditionalFormatting sqref="P90">
    <cfRule type="colorScale" priority="1253">
      <colorScale>
        <cfvo type="min"/>
        <cfvo type="percentile" val="50"/>
        <cfvo type="max"/>
        <color rgb="FFF8696B"/>
        <color rgb="FFFFEB84"/>
        <color rgb="FF63BE7B"/>
      </colorScale>
    </cfRule>
  </conditionalFormatting>
  <conditionalFormatting sqref="P91">
    <cfRule type="colorScale" priority="1251">
      <colorScale>
        <cfvo type="min"/>
        <cfvo type="percentile" val="50"/>
        <cfvo type="max"/>
        <color rgb="FFF8696B"/>
        <color rgb="FFFFEB84"/>
        <color rgb="FF63BE7B"/>
      </colorScale>
    </cfRule>
  </conditionalFormatting>
  <conditionalFormatting sqref="P91">
    <cfRule type="colorScale" priority="1250">
      <colorScale>
        <cfvo type="min"/>
        <cfvo type="percentile" val="50"/>
        <cfvo type="max"/>
        <color rgb="FFF8696B"/>
        <color rgb="FFFFEB84"/>
        <color rgb="FF63BE7B"/>
      </colorScale>
    </cfRule>
  </conditionalFormatting>
  <conditionalFormatting sqref="P92">
    <cfRule type="colorScale" priority="1248">
      <colorScale>
        <cfvo type="min"/>
        <cfvo type="percentile" val="50"/>
        <cfvo type="max"/>
        <color rgb="FFF8696B"/>
        <color rgb="FFFFEB84"/>
        <color rgb="FF63BE7B"/>
      </colorScale>
    </cfRule>
  </conditionalFormatting>
  <conditionalFormatting sqref="P93">
    <cfRule type="colorScale" priority="1249">
      <colorScale>
        <cfvo type="min"/>
        <cfvo type="percentile" val="50"/>
        <cfvo type="max"/>
        <color rgb="FFF8696B"/>
        <color rgb="FFFFEB84"/>
        <color rgb="FF63BE7B"/>
      </colorScale>
    </cfRule>
  </conditionalFormatting>
  <conditionalFormatting sqref="P94">
    <cfRule type="colorScale" priority="1245">
      <colorScale>
        <cfvo type="min"/>
        <cfvo type="percentile" val="50"/>
        <cfvo type="max"/>
        <color rgb="FFF8696B"/>
        <color rgb="FFFFEB84"/>
        <color rgb="FF63BE7B"/>
      </colorScale>
    </cfRule>
  </conditionalFormatting>
  <conditionalFormatting sqref="P95">
    <cfRule type="colorScale" priority="1243">
      <colorScale>
        <cfvo type="min"/>
        <cfvo type="percentile" val="50"/>
        <cfvo type="max"/>
        <color rgb="FFF8696B"/>
        <color rgb="FFFFEB84"/>
        <color rgb="FF63BE7B"/>
      </colorScale>
    </cfRule>
  </conditionalFormatting>
  <conditionalFormatting sqref="P95">
    <cfRule type="colorScale" priority="1242">
      <colorScale>
        <cfvo type="min"/>
        <cfvo type="percentile" val="50"/>
        <cfvo type="max"/>
        <color rgb="FFF8696B"/>
        <color rgb="FFFFEB84"/>
        <color rgb="FF63BE7B"/>
      </colorScale>
    </cfRule>
  </conditionalFormatting>
  <conditionalFormatting sqref="P93">
    <cfRule type="colorScale" priority="1241">
      <colorScale>
        <cfvo type="min"/>
        <cfvo type="percentile" val="50"/>
        <cfvo type="max"/>
        <color rgb="FFF8696B"/>
        <color rgb="FFFFEB84"/>
        <color rgb="FF63BE7B"/>
      </colorScale>
    </cfRule>
  </conditionalFormatting>
  <conditionalFormatting sqref="P95">
    <cfRule type="colorScale" priority="1240">
      <colorScale>
        <cfvo type="min"/>
        <cfvo type="percentile" val="50"/>
        <cfvo type="max"/>
        <color rgb="FFF8696B"/>
        <color rgb="FFFFEB84"/>
        <color rgb="FF63BE7B"/>
      </colorScale>
    </cfRule>
  </conditionalFormatting>
  <conditionalFormatting sqref="P93">
    <cfRule type="colorScale" priority="1238">
      <colorScale>
        <cfvo type="min"/>
        <cfvo type="percentile" val="50"/>
        <cfvo type="max"/>
        <color rgb="FFF8696B"/>
        <color rgb="FFFFEB84"/>
        <color rgb="FF63BE7B"/>
      </colorScale>
    </cfRule>
  </conditionalFormatting>
  <conditionalFormatting sqref="P93">
    <cfRule type="colorScale" priority="1237">
      <colorScale>
        <cfvo type="min"/>
        <cfvo type="percentile" val="50"/>
        <cfvo type="max"/>
        <color rgb="FFF8696B"/>
        <color rgb="FFFFEB84"/>
        <color rgb="FF63BE7B"/>
      </colorScale>
    </cfRule>
  </conditionalFormatting>
  <conditionalFormatting sqref="P94">
    <cfRule type="colorScale" priority="1236">
      <colorScale>
        <cfvo type="min"/>
        <cfvo type="percentile" val="50"/>
        <cfvo type="max"/>
        <color rgb="FFF8696B"/>
        <color rgb="FFFFEB84"/>
        <color rgb="FF63BE7B"/>
      </colorScale>
    </cfRule>
  </conditionalFormatting>
  <conditionalFormatting sqref="P95">
    <cfRule type="colorScale" priority="1234">
      <colorScale>
        <cfvo type="min"/>
        <cfvo type="percentile" val="50"/>
        <cfvo type="max"/>
        <color rgb="FFF8696B"/>
        <color rgb="FFFFEB84"/>
        <color rgb="FF63BE7B"/>
      </colorScale>
    </cfRule>
  </conditionalFormatting>
  <conditionalFormatting sqref="P95">
    <cfRule type="colorScale" priority="1233">
      <colorScale>
        <cfvo type="min"/>
        <cfvo type="percentile" val="50"/>
        <cfvo type="max"/>
        <color rgb="FFF8696B"/>
        <color rgb="FFFFEB84"/>
        <color rgb="FF63BE7B"/>
      </colorScale>
    </cfRule>
  </conditionalFormatting>
  <conditionalFormatting sqref="P94">
    <cfRule type="colorScale" priority="1232">
      <colorScale>
        <cfvo type="min"/>
        <cfvo type="percentile" val="50"/>
        <cfvo type="max"/>
        <color rgb="FFF8696B"/>
        <color rgb="FFFFEB84"/>
        <color rgb="FF63BE7B"/>
      </colorScale>
    </cfRule>
  </conditionalFormatting>
  <conditionalFormatting sqref="P93">
    <cfRule type="colorScale" priority="1230">
      <colorScale>
        <cfvo type="min"/>
        <cfvo type="percentile" val="50"/>
        <cfvo type="max"/>
        <color rgb="FFF8696B"/>
        <color rgb="FFFFEB84"/>
        <color rgb="FF63BE7B"/>
      </colorScale>
    </cfRule>
  </conditionalFormatting>
  <conditionalFormatting sqref="P94">
    <cfRule type="colorScale" priority="1229">
      <colorScale>
        <cfvo type="min"/>
        <cfvo type="percentile" val="50"/>
        <cfvo type="max"/>
        <color rgb="FFF8696B"/>
        <color rgb="FFFFEB84"/>
        <color rgb="FF63BE7B"/>
      </colorScale>
    </cfRule>
  </conditionalFormatting>
  <conditionalFormatting sqref="P95">
    <cfRule type="colorScale" priority="1227">
      <colorScale>
        <cfvo type="min"/>
        <cfvo type="percentile" val="50"/>
        <cfvo type="max"/>
        <color rgb="FFF8696B"/>
        <color rgb="FFFFEB84"/>
        <color rgb="FF63BE7B"/>
      </colorScale>
    </cfRule>
  </conditionalFormatting>
  <conditionalFormatting sqref="P93">
    <cfRule type="colorScale" priority="1224">
      <colorScale>
        <cfvo type="min"/>
        <cfvo type="percentile" val="50"/>
        <cfvo type="max"/>
        <color rgb="FFF8696B"/>
        <color rgb="FFFFEB84"/>
        <color rgb="FF63BE7B"/>
      </colorScale>
    </cfRule>
  </conditionalFormatting>
  <conditionalFormatting sqref="P94">
    <cfRule type="colorScale" priority="1223">
      <colorScale>
        <cfvo type="min"/>
        <cfvo type="percentile" val="50"/>
        <cfvo type="max"/>
        <color rgb="FFF8696B"/>
        <color rgb="FFFFEB84"/>
        <color rgb="FF63BE7B"/>
      </colorScale>
    </cfRule>
  </conditionalFormatting>
  <conditionalFormatting sqref="P95">
    <cfRule type="colorScale" priority="1221">
      <colorScale>
        <cfvo type="min"/>
        <cfvo type="percentile" val="50"/>
        <cfvo type="max"/>
        <color rgb="FFF8696B"/>
        <color rgb="FFFFEB84"/>
        <color rgb="FF63BE7B"/>
      </colorScale>
    </cfRule>
  </conditionalFormatting>
  <conditionalFormatting sqref="P95">
    <cfRule type="colorScale" priority="1220">
      <colorScale>
        <cfvo type="min"/>
        <cfvo type="percentile" val="50"/>
        <cfvo type="max"/>
        <color rgb="FFF8696B"/>
        <color rgb="FFFFEB84"/>
        <color rgb="FF63BE7B"/>
      </colorScale>
    </cfRule>
  </conditionalFormatting>
  <conditionalFormatting sqref="P92">
    <cfRule type="colorScale" priority="1219">
      <colorScale>
        <cfvo type="min"/>
        <cfvo type="percentile" val="50"/>
        <cfvo type="max"/>
        <color rgb="FFF8696B"/>
        <color rgb="FFFFEB84"/>
        <color rgb="FF63BE7B"/>
      </colorScale>
    </cfRule>
  </conditionalFormatting>
  <conditionalFormatting sqref="P92">
    <cfRule type="colorScale" priority="1216">
      <colorScale>
        <cfvo type="min"/>
        <cfvo type="percentile" val="50"/>
        <cfvo type="max"/>
        <color rgb="FFF8696B"/>
        <color rgb="FFFFEB84"/>
        <color rgb="FF63BE7B"/>
      </colorScale>
    </cfRule>
  </conditionalFormatting>
  <conditionalFormatting sqref="P92">
    <cfRule type="colorScale" priority="1215">
      <colorScale>
        <cfvo type="min"/>
        <cfvo type="percentile" val="50"/>
        <cfvo type="max"/>
        <color rgb="FFF8696B"/>
        <color rgb="FFFFEB84"/>
        <color rgb="FF63BE7B"/>
      </colorScale>
    </cfRule>
  </conditionalFormatting>
  <conditionalFormatting sqref="P92">
    <cfRule type="colorScale" priority="1214">
      <colorScale>
        <cfvo type="min"/>
        <cfvo type="percentile" val="50"/>
        <cfvo type="max"/>
        <color rgb="FFF8696B"/>
        <color rgb="FFFFEB84"/>
        <color rgb="FF63BE7B"/>
      </colorScale>
    </cfRule>
  </conditionalFormatting>
  <conditionalFormatting sqref="P93">
    <cfRule type="colorScale" priority="1213">
      <colorScale>
        <cfvo type="min"/>
        <cfvo type="percentile" val="50"/>
        <cfvo type="max"/>
        <color rgb="FFF8696B"/>
        <color rgb="FFFFEB84"/>
        <color rgb="FF63BE7B"/>
      </colorScale>
    </cfRule>
  </conditionalFormatting>
  <conditionalFormatting sqref="P94">
    <cfRule type="colorScale" priority="1212">
      <colorScale>
        <cfvo type="min"/>
        <cfvo type="percentile" val="50"/>
        <cfvo type="max"/>
        <color rgb="FFF8696B"/>
        <color rgb="FFFFEB84"/>
        <color rgb="FF63BE7B"/>
      </colorScale>
    </cfRule>
  </conditionalFormatting>
  <conditionalFormatting sqref="P95">
    <cfRule type="colorScale" priority="1208">
      <colorScale>
        <cfvo type="min"/>
        <cfvo type="percentile" val="50"/>
        <cfvo type="max"/>
        <color rgb="FFF8696B"/>
        <color rgb="FFFFEB84"/>
        <color rgb="FF63BE7B"/>
      </colorScale>
    </cfRule>
  </conditionalFormatting>
  <conditionalFormatting sqref="P92">
    <cfRule type="colorScale" priority="1207">
      <colorScale>
        <cfvo type="min"/>
        <cfvo type="percentile" val="50"/>
        <cfvo type="max"/>
        <color rgb="FFF8696B"/>
        <color rgb="FFFFEB84"/>
        <color rgb="FF63BE7B"/>
      </colorScale>
    </cfRule>
  </conditionalFormatting>
  <conditionalFormatting sqref="P92">
    <cfRule type="colorScale" priority="1206">
      <colorScale>
        <cfvo type="min"/>
        <cfvo type="percentile" val="50"/>
        <cfvo type="max"/>
        <color rgb="FFF8696B"/>
        <color rgb="FFFFEB84"/>
        <color rgb="FF63BE7B"/>
      </colorScale>
    </cfRule>
  </conditionalFormatting>
  <conditionalFormatting sqref="P92">
    <cfRule type="colorScale" priority="1205">
      <colorScale>
        <cfvo type="min"/>
        <cfvo type="percentile" val="50"/>
        <cfvo type="max"/>
        <color rgb="FFF8696B"/>
        <color rgb="FFFFEB84"/>
        <color rgb="FF63BE7B"/>
      </colorScale>
    </cfRule>
  </conditionalFormatting>
  <conditionalFormatting sqref="P94">
    <cfRule type="colorScale" priority="1204">
      <colorScale>
        <cfvo type="min"/>
        <cfvo type="percentile" val="50"/>
        <cfvo type="max"/>
        <color rgb="FFF8696B"/>
        <color rgb="FFFFEB84"/>
        <color rgb="FF63BE7B"/>
      </colorScale>
    </cfRule>
  </conditionalFormatting>
  <conditionalFormatting sqref="P93">
    <cfRule type="colorScale" priority="1203">
      <colorScale>
        <cfvo type="min"/>
        <cfvo type="percentile" val="50"/>
        <cfvo type="max"/>
        <color rgb="FFF8696B"/>
        <color rgb="FFFFEB84"/>
        <color rgb="FF63BE7B"/>
      </colorScale>
    </cfRule>
  </conditionalFormatting>
  <conditionalFormatting sqref="P94">
    <cfRule type="colorScale" priority="1202">
      <colorScale>
        <cfvo type="min"/>
        <cfvo type="percentile" val="50"/>
        <cfvo type="max"/>
        <color rgb="FFF8696B"/>
        <color rgb="FFFFEB84"/>
        <color rgb="FF63BE7B"/>
      </colorScale>
    </cfRule>
  </conditionalFormatting>
  <conditionalFormatting sqref="P94">
    <cfRule type="colorScale" priority="1201">
      <colorScale>
        <cfvo type="min"/>
        <cfvo type="percentile" val="50"/>
        <cfvo type="max"/>
        <color rgb="FFF8696B"/>
        <color rgb="FFFFEB84"/>
        <color rgb="FF63BE7B"/>
      </colorScale>
    </cfRule>
  </conditionalFormatting>
  <conditionalFormatting sqref="P95">
    <cfRule type="colorScale" priority="1199">
      <colorScale>
        <cfvo type="min"/>
        <cfvo type="percentile" val="50"/>
        <cfvo type="max"/>
        <color rgb="FFF8696B"/>
        <color rgb="FFFFEB84"/>
        <color rgb="FF63BE7B"/>
      </colorScale>
    </cfRule>
  </conditionalFormatting>
  <conditionalFormatting sqref="P93">
    <cfRule type="colorScale" priority="1198">
      <colorScale>
        <cfvo type="min"/>
        <cfvo type="percentile" val="50"/>
        <cfvo type="max"/>
        <color rgb="FFF8696B"/>
        <color rgb="FFFFEB84"/>
        <color rgb="FF63BE7B"/>
      </colorScale>
    </cfRule>
  </conditionalFormatting>
  <conditionalFormatting sqref="P95">
    <cfRule type="colorScale" priority="1197">
      <colorScale>
        <cfvo type="min"/>
        <cfvo type="percentile" val="50"/>
        <cfvo type="max"/>
        <color rgb="FFF8696B"/>
        <color rgb="FFFFEB84"/>
        <color rgb="FF63BE7B"/>
      </colorScale>
    </cfRule>
  </conditionalFormatting>
  <conditionalFormatting sqref="P94">
    <cfRule type="colorScale" priority="1196">
      <colorScale>
        <cfvo type="min"/>
        <cfvo type="percentile" val="50"/>
        <cfvo type="max"/>
        <color rgb="FFF8696B"/>
        <color rgb="FFFFEB84"/>
        <color rgb="FF63BE7B"/>
      </colorScale>
    </cfRule>
  </conditionalFormatting>
  <conditionalFormatting sqref="P95">
    <cfRule type="colorScale" priority="1194">
      <colorScale>
        <cfvo type="min"/>
        <cfvo type="percentile" val="50"/>
        <cfvo type="max"/>
        <color rgb="FFF8696B"/>
        <color rgb="FFFFEB84"/>
        <color rgb="FF63BE7B"/>
      </colorScale>
    </cfRule>
  </conditionalFormatting>
  <conditionalFormatting sqref="P94">
    <cfRule type="colorScale" priority="1193">
      <colorScale>
        <cfvo type="min"/>
        <cfvo type="percentile" val="50"/>
        <cfvo type="max"/>
        <color rgb="FFF8696B"/>
        <color rgb="FFFFEB84"/>
        <color rgb="FF63BE7B"/>
      </colorScale>
    </cfRule>
  </conditionalFormatting>
  <conditionalFormatting sqref="P92">
    <cfRule type="colorScale" priority="1192">
      <colorScale>
        <cfvo type="min"/>
        <cfvo type="percentile" val="50"/>
        <cfvo type="max"/>
        <color rgb="FFF8696B"/>
        <color rgb="FFFFEB84"/>
        <color rgb="FF63BE7B"/>
      </colorScale>
    </cfRule>
  </conditionalFormatting>
  <conditionalFormatting sqref="P93">
    <cfRule type="colorScale" priority="1191">
      <colorScale>
        <cfvo type="min"/>
        <cfvo type="percentile" val="50"/>
        <cfvo type="max"/>
        <color rgb="FFF8696B"/>
        <color rgb="FFFFEB84"/>
        <color rgb="FF63BE7B"/>
      </colorScale>
    </cfRule>
  </conditionalFormatting>
  <conditionalFormatting sqref="P94">
    <cfRule type="colorScale" priority="1190">
      <colorScale>
        <cfvo type="min"/>
        <cfvo type="percentile" val="50"/>
        <cfvo type="max"/>
        <color rgb="FFF8696B"/>
        <color rgb="FFFFEB84"/>
        <color rgb="FF63BE7B"/>
      </colorScale>
    </cfRule>
  </conditionalFormatting>
  <conditionalFormatting sqref="P94">
    <cfRule type="colorScale" priority="1189">
      <colorScale>
        <cfvo type="min"/>
        <cfvo type="percentile" val="50"/>
        <cfvo type="max"/>
        <color rgb="FFF8696B"/>
        <color rgb="FFFFEB84"/>
        <color rgb="FF63BE7B"/>
      </colorScale>
    </cfRule>
  </conditionalFormatting>
  <conditionalFormatting sqref="P94">
    <cfRule type="colorScale" priority="1188">
      <colorScale>
        <cfvo type="min"/>
        <cfvo type="percentile" val="50"/>
        <cfvo type="max"/>
        <color rgb="FFF8696B"/>
        <color rgb="FFFFEB84"/>
        <color rgb="FF63BE7B"/>
      </colorScale>
    </cfRule>
  </conditionalFormatting>
  <conditionalFormatting sqref="P95">
    <cfRule type="colorScale" priority="1186">
      <colorScale>
        <cfvo type="min"/>
        <cfvo type="percentile" val="50"/>
        <cfvo type="max"/>
        <color rgb="FFF8696B"/>
        <color rgb="FFFFEB84"/>
        <color rgb="FF63BE7B"/>
      </colorScale>
    </cfRule>
  </conditionalFormatting>
  <conditionalFormatting sqref="P93">
    <cfRule type="colorScale" priority="1185">
      <colorScale>
        <cfvo type="min"/>
        <cfvo type="percentile" val="50"/>
        <cfvo type="max"/>
        <color rgb="FFF8696B"/>
        <color rgb="FFFFEB84"/>
        <color rgb="FF63BE7B"/>
      </colorScale>
    </cfRule>
  </conditionalFormatting>
  <conditionalFormatting sqref="P92">
    <cfRule type="colorScale" priority="1184">
      <colorScale>
        <cfvo type="min"/>
        <cfvo type="percentile" val="50"/>
        <cfvo type="max"/>
        <color rgb="FFF8696B"/>
        <color rgb="FFFFEB84"/>
        <color rgb="FF63BE7B"/>
      </colorScale>
    </cfRule>
  </conditionalFormatting>
  <conditionalFormatting sqref="P93">
    <cfRule type="colorScale" priority="1183">
      <colorScale>
        <cfvo type="min"/>
        <cfvo type="percentile" val="50"/>
        <cfvo type="max"/>
        <color rgb="FFF8696B"/>
        <color rgb="FFFFEB84"/>
        <color rgb="FF63BE7B"/>
      </colorScale>
    </cfRule>
  </conditionalFormatting>
  <conditionalFormatting sqref="P94">
    <cfRule type="colorScale" priority="1181">
      <colorScale>
        <cfvo type="min"/>
        <cfvo type="percentile" val="50"/>
        <cfvo type="max"/>
        <color rgb="FFF8696B"/>
        <color rgb="FFFFEB84"/>
        <color rgb="FF63BE7B"/>
      </colorScale>
    </cfRule>
  </conditionalFormatting>
  <conditionalFormatting sqref="P95">
    <cfRule type="colorScale" priority="1178">
      <colorScale>
        <cfvo type="min"/>
        <cfvo type="percentile" val="50"/>
        <cfvo type="max"/>
        <color rgb="FFF8696B"/>
        <color rgb="FFFFEB84"/>
        <color rgb="FF63BE7B"/>
      </colorScale>
    </cfRule>
  </conditionalFormatting>
  <conditionalFormatting sqref="P94">
    <cfRule type="colorScale" priority="1177">
      <colorScale>
        <cfvo type="min"/>
        <cfvo type="percentile" val="50"/>
        <cfvo type="max"/>
        <color rgb="FFF8696B"/>
        <color rgb="FFFFEB84"/>
        <color rgb="FF63BE7B"/>
      </colorScale>
    </cfRule>
  </conditionalFormatting>
  <conditionalFormatting sqref="P95">
    <cfRule type="colorScale" priority="1175">
      <colorScale>
        <cfvo type="min"/>
        <cfvo type="percentile" val="50"/>
        <cfvo type="max"/>
        <color rgb="FFF8696B"/>
        <color rgb="FFFFEB84"/>
        <color rgb="FF63BE7B"/>
      </colorScale>
    </cfRule>
  </conditionalFormatting>
  <conditionalFormatting sqref="P92">
    <cfRule type="colorScale" priority="1174">
      <colorScale>
        <cfvo type="min"/>
        <cfvo type="percentile" val="50"/>
        <cfvo type="max"/>
        <color rgb="FFF8696B"/>
        <color rgb="FFFFEB84"/>
        <color rgb="FF63BE7B"/>
      </colorScale>
    </cfRule>
  </conditionalFormatting>
  <conditionalFormatting sqref="P93">
    <cfRule type="colorScale" priority="1172">
      <colorScale>
        <cfvo type="min"/>
        <cfvo type="percentile" val="50"/>
        <cfvo type="max"/>
        <color rgb="FFF8696B"/>
        <color rgb="FFFFEB84"/>
        <color rgb="FF63BE7B"/>
      </colorScale>
    </cfRule>
  </conditionalFormatting>
  <conditionalFormatting sqref="P94">
    <cfRule type="colorScale" priority="1171">
      <colorScale>
        <cfvo type="min"/>
        <cfvo type="percentile" val="50"/>
        <cfvo type="max"/>
        <color rgb="FFF8696B"/>
        <color rgb="FFFFEB84"/>
        <color rgb="FF63BE7B"/>
      </colorScale>
    </cfRule>
  </conditionalFormatting>
  <conditionalFormatting sqref="P95">
    <cfRule type="colorScale" priority="1169">
      <colorScale>
        <cfvo type="min"/>
        <cfvo type="percentile" val="50"/>
        <cfvo type="max"/>
        <color rgb="FFF8696B"/>
        <color rgb="FFFFEB84"/>
        <color rgb="FF63BE7B"/>
      </colorScale>
    </cfRule>
  </conditionalFormatting>
  <conditionalFormatting sqref="P95">
    <cfRule type="colorScale" priority="1168">
      <colorScale>
        <cfvo type="min"/>
        <cfvo type="percentile" val="50"/>
        <cfvo type="max"/>
        <color rgb="FFF8696B"/>
        <color rgb="FFFFEB84"/>
        <color rgb="FF63BE7B"/>
      </colorScale>
    </cfRule>
  </conditionalFormatting>
  <conditionalFormatting sqref="P93">
    <cfRule type="colorScale" priority="1167">
      <colorScale>
        <cfvo type="min"/>
        <cfvo type="percentile" val="50"/>
        <cfvo type="max"/>
        <color rgb="FFF8696B"/>
        <color rgb="FFFFEB84"/>
        <color rgb="FF63BE7B"/>
      </colorScale>
    </cfRule>
  </conditionalFormatting>
  <conditionalFormatting sqref="P95">
    <cfRule type="colorScale" priority="1166">
      <colorScale>
        <cfvo type="min"/>
        <cfvo type="percentile" val="50"/>
        <cfvo type="max"/>
        <color rgb="FFF8696B"/>
        <color rgb="FFFFEB84"/>
        <color rgb="FF63BE7B"/>
      </colorScale>
    </cfRule>
  </conditionalFormatting>
  <conditionalFormatting sqref="P93">
    <cfRule type="colorScale" priority="1164">
      <colorScale>
        <cfvo type="min"/>
        <cfvo type="percentile" val="50"/>
        <cfvo type="max"/>
        <color rgb="FFF8696B"/>
        <color rgb="FFFFEB84"/>
        <color rgb="FF63BE7B"/>
      </colorScale>
    </cfRule>
  </conditionalFormatting>
  <conditionalFormatting sqref="P93">
    <cfRule type="colorScale" priority="1163">
      <colorScale>
        <cfvo type="min"/>
        <cfvo type="percentile" val="50"/>
        <cfvo type="max"/>
        <color rgb="FFF8696B"/>
        <color rgb="FFFFEB84"/>
        <color rgb="FF63BE7B"/>
      </colorScale>
    </cfRule>
  </conditionalFormatting>
  <conditionalFormatting sqref="P94">
    <cfRule type="colorScale" priority="1162">
      <colorScale>
        <cfvo type="min"/>
        <cfvo type="percentile" val="50"/>
        <cfvo type="max"/>
        <color rgb="FFF8696B"/>
        <color rgb="FFFFEB84"/>
        <color rgb="FF63BE7B"/>
      </colorScale>
    </cfRule>
  </conditionalFormatting>
  <conditionalFormatting sqref="P95">
    <cfRule type="colorScale" priority="1160">
      <colorScale>
        <cfvo type="min"/>
        <cfvo type="percentile" val="50"/>
        <cfvo type="max"/>
        <color rgb="FFF8696B"/>
        <color rgb="FFFFEB84"/>
        <color rgb="FF63BE7B"/>
      </colorScale>
    </cfRule>
  </conditionalFormatting>
  <conditionalFormatting sqref="P95">
    <cfRule type="colorScale" priority="1159">
      <colorScale>
        <cfvo type="min"/>
        <cfvo type="percentile" val="50"/>
        <cfvo type="max"/>
        <color rgb="FFF8696B"/>
        <color rgb="FFFFEB84"/>
        <color rgb="FF63BE7B"/>
      </colorScale>
    </cfRule>
  </conditionalFormatting>
  <conditionalFormatting sqref="P94">
    <cfRule type="colorScale" priority="1158">
      <colorScale>
        <cfvo type="min"/>
        <cfvo type="percentile" val="50"/>
        <cfvo type="max"/>
        <color rgb="FFF8696B"/>
        <color rgb="FFFFEB84"/>
        <color rgb="FF63BE7B"/>
      </colorScale>
    </cfRule>
  </conditionalFormatting>
  <conditionalFormatting sqref="P93">
    <cfRule type="colorScale" priority="1156">
      <colorScale>
        <cfvo type="min"/>
        <cfvo type="percentile" val="50"/>
        <cfvo type="max"/>
        <color rgb="FFF8696B"/>
        <color rgb="FFFFEB84"/>
        <color rgb="FF63BE7B"/>
      </colorScale>
    </cfRule>
  </conditionalFormatting>
  <conditionalFormatting sqref="P94">
    <cfRule type="colorScale" priority="1155">
      <colorScale>
        <cfvo type="min"/>
        <cfvo type="percentile" val="50"/>
        <cfvo type="max"/>
        <color rgb="FFF8696B"/>
        <color rgb="FFFFEB84"/>
        <color rgb="FF63BE7B"/>
      </colorScale>
    </cfRule>
  </conditionalFormatting>
  <conditionalFormatting sqref="P95">
    <cfRule type="colorScale" priority="1153">
      <colorScale>
        <cfvo type="min"/>
        <cfvo type="percentile" val="50"/>
        <cfvo type="max"/>
        <color rgb="FFF8696B"/>
        <color rgb="FFFFEB84"/>
        <color rgb="FF63BE7B"/>
      </colorScale>
    </cfRule>
  </conditionalFormatting>
  <conditionalFormatting sqref="P93">
    <cfRule type="colorScale" priority="1150">
      <colorScale>
        <cfvo type="min"/>
        <cfvo type="percentile" val="50"/>
        <cfvo type="max"/>
        <color rgb="FFF8696B"/>
        <color rgb="FFFFEB84"/>
        <color rgb="FF63BE7B"/>
      </colorScale>
    </cfRule>
  </conditionalFormatting>
  <conditionalFormatting sqref="P94">
    <cfRule type="colorScale" priority="1149">
      <colorScale>
        <cfvo type="min"/>
        <cfvo type="percentile" val="50"/>
        <cfvo type="max"/>
        <color rgb="FFF8696B"/>
        <color rgb="FFFFEB84"/>
        <color rgb="FF63BE7B"/>
      </colorScale>
    </cfRule>
  </conditionalFormatting>
  <conditionalFormatting sqref="P95">
    <cfRule type="colorScale" priority="1147">
      <colorScale>
        <cfvo type="min"/>
        <cfvo type="percentile" val="50"/>
        <cfvo type="max"/>
        <color rgb="FFF8696B"/>
        <color rgb="FFFFEB84"/>
        <color rgb="FF63BE7B"/>
      </colorScale>
    </cfRule>
  </conditionalFormatting>
  <conditionalFormatting sqref="P95">
    <cfRule type="colorScale" priority="1146">
      <colorScale>
        <cfvo type="min"/>
        <cfvo type="percentile" val="50"/>
        <cfvo type="max"/>
        <color rgb="FFF8696B"/>
        <color rgb="FFFFEB84"/>
        <color rgb="FF63BE7B"/>
      </colorScale>
    </cfRule>
  </conditionalFormatting>
  <conditionalFormatting sqref="P8">
    <cfRule type="colorScale" priority="1144">
      <colorScale>
        <cfvo type="min"/>
        <cfvo type="percentile" val="50"/>
        <cfvo type="max"/>
        <color rgb="FFF8696B"/>
        <color rgb="FFFFEB84"/>
        <color rgb="FF63BE7B"/>
      </colorScale>
    </cfRule>
  </conditionalFormatting>
  <conditionalFormatting sqref="P9">
    <cfRule type="colorScale" priority="1145">
      <colorScale>
        <cfvo type="min"/>
        <cfvo type="percentile" val="50"/>
        <cfvo type="max"/>
        <color rgb="FFF8696B"/>
        <color rgb="FFFFEB84"/>
        <color rgb="FF63BE7B"/>
      </colorScale>
    </cfRule>
  </conditionalFormatting>
  <conditionalFormatting sqref="P10">
    <cfRule type="colorScale" priority="1141">
      <colorScale>
        <cfvo type="min"/>
        <cfvo type="percentile" val="50"/>
        <cfvo type="max"/>
        <color rgb="FFF8696B"/>
        <color rgb="FFFFEB84"/>
        <color rgb="FF63BE7B"/>
      </colorScale>
    </cfRule>
  </conditionalFormatting>
  <conditionalFormatting sqref="P11">
    <cfRule type="colorScale" priority="1139">
      <colorScale>
        <cfvo type="min"/>
        <cfvo type="percentile" val="50"/>
        <cfvo type="max"/>
        <color rgb="FFF8696B"/>
        <color rgb="FFFFEB84"/>
        <color rgb="FF63BE7B"/>
      </colorScale>
    </cfRule>
  </conditionalFormatting>
  <conditionalFormatting sqref="P11">
    <cfRule type="colorScale" priority="1138">
      <colorScale>
        <cfvo type="min"/>
        <cfvo type="percentile" val="50"/>
        <cfvo type="max"/>
        <color rgb="FFF8696B"/>
        <color rgb="FFFFEB84"/>
        <color rgb="FF63BE7B"/>
      </colorScale>
    </cfRule>
  </conditionalFormatting>
  <conditionalFormatting sqref="P9">
    <cfRule type="colorScale" priority="1137">
      <colorScale>
        <cfvo type="min"/>
        <cfvo type="percentile" val="50"/>
        <cfvo type="max"/>
        <color rgb="FFF8696B"/>
        <color rgb="FFFFEB84"/>
        <color rgb="FF63BE7B"/>
      </colorScale>
    </cfRule>
  </conditionalFormatting>
  <conditionalFormatting sqref="P11">
    <cfRule type="colorScale" priority="1136">
      <colorScale>
        <cfvo type="min"/>
        <cfvo type="percentile" val="50"/>
        <cfvo type="max"/>
        <color rgb="FFF8696B"/>
        <color rgb="FFFFEB84"/>
        <color rgb="FF63BE7B"/>
      </colorScale>
    </cfRule>
  </conditionalFormatting>
  <conditionalFormatting sqref="P9">
    <cfRule type="colorScale" priority="1134">
      <colorScale>
        <cfvo type="min"/>
        <cfvo type="percentile" val="50"/>
        <cfvo type="max"/>
        <color rgb="FFF8696B"/>
        <color rgb="FFFFEB84"/>
        <color rgb="FF63BE7B"/>
      </colorScale>
    </cfRule>
  </conditionalFormatting>
  <conditionalFormatting sqref="P9">
    <cfRule type="colorScale" priority="1133">
      <colorScale>
        <cfvo type="min"/>
        <cfvo type="percentile" val="50"/>
        <cfvo type="max"/>
        <color rgb="FFF8696B"/>
        <color rgb="FFFFEB84"/>
        <color rgb="FF63BE7B"/>
      </colorScale>
    </cfRule>
  </conditionalFormatting>
  <conditionalFormatting sqref="P10">
    <cfRule type="colorScale" priority="1132">
      <colorScale>
        <cfvo type="min"/>
        <cfvo type="percentile" val="50"/>
        <cfvo type="max"/>
        <color rgb="FFF8696B"/>
        <color rgb="FFFFEB84"/>
        <color rgb="FF63BE7B"/>
      </colorScale>
    </cfRule>
  </conditionalFormatting>
  <conditionalFormatting sqref="P11">
    <cfRule type="colorScale" priority="1130">
      <colorScale>
        <cfvo type="min"/>
        <cfvo type="percentile" val="50"/>
        <cfvo type="max"/>
        <color rgb="FFF8696B"/>
        <color rgb="FFFFEB84"/>
        <color rgb="FF63BE7B"/>
      </colorScale>
    </cfRule>
  </conditionalFormatting>
  <conditionalFormatting sqref="P11">
    <cfRule type="colorScale" priority="1129">
      <colorScale>
        <cfvo type="min"/>
        <cfvo type="percentile" val="50"/>
        <cfvo type="max"/>
        <color rgb="FFF8696B"/>
        <color rgb="FFFFEB84"/>
        <color rgb="FF63BE7B"/>
      </colorScale>
    </cfRule>
  </conditionalFormatting>
  <conditionalFormatting sqref="P10">
    <cfRule type="colorScale" priority="1128">
      <colorScale>
        <cfvo type="min"/>
        <cfvo type="percentile" val="50"/>
        <cfvo type="max"/>
        <color rgb="FFF8696B"/>
        <color rgb="FFFFEB84"/>
        <color rgb="FF63BE7B"/>
      </colorScale>
    </cfRule>
  </conditionalFormatting>
  <conditionalFormatting sqref="P9">
    <cfRule type="colorScale" priority="1126">
      <colorScale>
        <cfvo type="min"/>
        <cfvo type="percentile" val="50"/>
        <cfvo type="max"/>
        <color rgb="FFF8696B"/>
        <color rgb="FFFFEB84"/>
        <color rgb="FF63BE7B"/>
      </colorScale>
    </cfRule>
  </conditionalFormatting>
  <conditionalFormatting sqref="P10">
    <cfRule type="colorScale" priority="1125">
      <colorScale>
        <cfvo type="min"/>
        <cfvo type="percentile" val="50"/>
        <cfvo type="max"/>
        <color rgb="FFF8696B"/>
        <color rgb="FFFFEB84"/>
        <color rgb="FF63BE7B"/>
      </colorScale>
    </cfRule>
  </conditionalFormatting>
  <conditionalFormatting sqref="P11">
    <cfRule type="colorScale" priority="1123">
      <colorScale>
        <cfvo type="min"/>
        <cfvo type="percentile" val="50"/>
        <cfvo type="max"/>
        <color rgb="FFF8696B"/>
        <color rgb="FFFFEB84"/>
        <color rgb="FF63BE7B"/>
      </colorScale>
    </cfRule>
  </conditionalFormatting>
  <conditionalFormatting sqref="P9">
    <cfRule type="colorScale" priority="1120">
      <colorScale>
        <cfvo type="min"/>
        <cfvo type="percentile" val="50"/>
        <cfvo type="max"/>
        <color rgb="FFF8696B"/>
        <color rgb="FFFFEB84"/>
        <color rgb="FF63BE7B"/>
      </colorScale>
    </cfRule>
  </conditionalFormatting>
  <conditionalFormatting sqref="P10">
    <cfRule type="colorScale" priority="1119">
      <colorScale>
        <cfvo type="min"/>
        <cfvo type="percentile" val="50"/>
        <cfvo type="max"/>
        <color rgb="FFF8696B"/>
        <color rgb="FFFFEB84"/>
        <color rgb="FF63BE7B"/>
      </colorScale>
    </cfRule>
  </conditionalFormatting>
  <conditionalFormatting sqref="P11">
    <cfRule type="colorScale" priority="1117">
      <colorScale>
        <cfvo type="min"/>
        <cfvo type="percentile" val="50"/>
        <cfvo type="max"/>
        <color rgb="FFF8696B"/>
        <color rgb="FFFFEB84"/>
        <color rgb="FF63BE7B"/>
      </colorScale>
    </cfRule>
  </conditionalFormatting>
  <conditionalFormatting sqref="P11">
    <cfRule type="colorScale" priority="1116">
      <colorScale>
        <cfvo type="min"/>
        <cfvo type="percentile" val="50"/>
        <cfvo type="max"/>
        <color rgb="FFF8696B"/>
        <color rgb="FFFFEB84"/>
        <color rgb="FF63BE7B"/>
      </colorScale>
    </cfRule>
  </conditionalFormatting>
  <conditionalFormatting sqref="P8">
    <cfRule type="colorScale" priority="1115">
      <colorScale>
        <cfvo type="min"/>
        <cfvo type="percentile" val="50"/>
        <cfvo type="max"/>
        <color rgb="FFF8696B"/>
        <color rgb="FFFFEB84"/>
        <color rgb="FF63BE7B"/>
      </colorScale>
    </cfRule>
  </conditionalFormatting>
  <conditionalFormatting sqref="P8">
    <cfRule type="colorScale" priority="1112">
      <colorScale>
        <cfvo type="min"/>
        <cfvo type="percentile" val="50"/>
        <cfvo type="max"/>
        <color rgb="FFF8696B"/>
        <color rgb="FFFFEB84"/>
        <color rgb="FF63BE7B"/>
      </colorScale>
    </cfRule>
  </conditionalFormatting>
  <conditionalFormatting sqref="P8">
    <cfRule type="colorScale" priority="1111">
      <colorScale>
        <cfvo type="min"/>
        <cfvo type="percentile" val="50"/>
        <cfvo type="max"/>
        <color rgb="FFF8696B"/>
        <color rgb="FFFFEB84"/>
        <color rgb="FF63BE7B"/>
      </colorScale>
    </cfRule>
  </conditionalFormatting>
  <conditionalFormatting sqref="P8">
    <cfRule type="colorScale" priority="1110">
      <colorScale>
        <cfvo type="min"/>
        <cfvo type="percentile" val="50"/>
        <cfvo type="max"/>
        <color rgb="FFF8696B"/>
        <color rgb="FFFFEB84"/>
        <color rgb="FF63BE7B"/>
      </colorScale>
    </cfRule>
  </conditionalFormatting>
  <conditionalFormatting sqref="P9">
    <cfRule type="colorScale" priority="1109">
      <colorScale>
        <cfvo type="min"/>
        <cfvo type="percentile" val="50"/>
        <cfvo type="max"/>
        <color rgb="FFF8696B"/>
        <color rgb="FFFFEB84"/>
        <color rgb="FF63BE7B"/>
      </colorScale>
    </cfRule>
  </conditionalFormatting>
  <conditionalFormatting sqref="P10">
    <cfRule type="colorScale" priority="1108">
      <colorScale>
        <cfvo type="min"/>
        <cfvo type="percentile" val="50"/>
        <cfvo type="max"/>
        <color rgb="FFF8696B"/>
        <color rgb="FFFFEB84"/>
        <color rgb="FF63BE7B"/>
      </colorScale>
    </cfRule>
  </conditionalFormatting>
  <conditionalFormatting sqref="P11">
    <cfRule type="colorScale" priority="1104">
      <colorScale>
        <cfvo type="min"/>
        <cfvo type="percentile" val="50"/>
        <cfvo type="max"/>
        <color rgb="FFF8696B"/>
        <color rgb="FFFFEB84"/>
        <color rgb="FF63BE7B"/>
      </colorScale>
    </cfRule>
  </conditionalFormatting>
  <conditionalFormatting sqref="P8">
    <cfRule type="colorScale" priority="1103">
      <colorScale>
        <cfvo type="min"/>
        <cfvo type="percentile" val="50"/>
        <cfvo type="max"/>
        <color rgb="FFF8696B"/>
        <color rgb="FFFFEB84"/>
        <color rgb="FF63BE7B"/>
      </colorScale>
    </cfRule>
  </conditionalFormatting>
  <conditionalFormatting sqref="P8">
    <cfRule type="colorScale" priority="1102">
      <colorScale>
        <cfvo type="min"/>
        <cfvo type="percentile" val="50"/>
        <cfvo type="max"/>
        <color rgb="FFF8696B"/>
        <color rgb="FFFFEB84"/>
        <color rgb="FF63BE7B"/>
      </colorScale>
    </cfRule>
  </conditionalFormatting>
  <conditionalFormatting sqref="P8">
    <cfRule type="colorScale" priority="1101">
      <colorScale>
        <cfvo type="min"/>
        <cfvo type="percentile" val="50"/>
        <cfvo type="max"/>
        <color rgb="FFF8696B"/>
        <color rgb="FFFFEB84"/>
        <color rgb="FF63BE7B"/>
      </colorScale>
    </cfRule>
  </conditionalFormatting>
  <conditionalFormatting sqref="P10">
    <cfRule type="colorScale" priority="1100">
      <colorScale>
        <cfvo type="min"/>
        <cfvo type="percentile" val="50"/>
        <cfvo type="max"/>
        <color rgb="FFF8696B"/>
        <color rgb="FFFFEB84"/>
        <color rgb="FF63BE7B"/>
      </colorScale>
    </cfRule>
  </conditionalFormatting>
  <conditionalFormatting sqref="P9">
    <cfRule type="colorScale" priority="1099">
      <colorScale>
        <cfvo type="min"/>
        <cfvo type="percentile" val="50"/>
        <cfvo type="max"/>
        <color rgb="FFF8696B"/>
        <color rgb="FFFFEB84"/>
        <color rgb="FF63BE7B"/>
      </colorScale>
    </cfRule>
  </conditionalFormatting>
  <conditionalFormatting sqref="P10">
    <cfRule type="colorScale" priority="1098">
      <colorScale>
        <cfvo type="min"/>
        <cfvo type="percentile" val="50"/>
        <cfvo type="max"/>
        <color rgb="FFF8696B"/>
        <color rgb="FFFFEB84"/>
        <color rgb="FF63BE7B"/>
      </colorScale>
    </cfRule>
  </conditionalFormatting>
  <conditionalFormatting sqref="P10">
    <cfRule type="colorScale" priority="1097">
      <colorScale>
        <cfvo type="min"/>
        <cfvo type="percentile" val="50"/>
        <cfvo type="max"/>
        <color rgb="FFF8696B"/>
        <color rgb="FFFFEB84"/>
        <color rgb="FF63BE7B"/>
      </colorScale>
    </cfRule>
  </conditionalFormatting>
  <conditionalFormatting sqref="P11">
    <cfRule type="colorScale" priority="1095">
      <colorScale>
        <cfvo type="min"/>
        <cfvo type="percentile" val="50"/>
        <cfvo type="max"/>
        <color rgb="FFF8696B"/>
        <color rgb="FFFFEB84"/>
        <color rgb="FF63BE7B"/>
      </colorScale>
    </cfRule>
  </conditionalFormatting>
  <conditionalFormatting sqref="P9">
    <cfRule type="colorScale" priority="1094">
      <colorScale>
        <cfvo type="min"/>
        <cfvo type="percentile" val="50"/>
        <cfvo type="max"/>
        <color rgb="FFF8696B"/>
        <color rgb="FFFFEB84"/>
        <color rgb="FF63BE7B"/>
      </colorScale>
    </cfRule>
  </conditionalFormatting>
  <conditionalFormatting sqref="P11">
    <cfRule type="colorScale" priority="1093">
      <colorScale>
        <cfvo type="min"/>
        <cfvo type="percentile" val="50"/>
        <cfvo type="max"/>
        <color rgb="FFF8696B"/>
        <color rgb="FFFFEB84"/>
        <color rgb="FF63BE7B"/>
      </colorScale>
    </cfRule>
  </conditionalFormatting>
  <conditionalFormatting sqref="P10">
    <cfRule type="colorScale" priority="1092">
      <colorScale>
        <cfvo type="min"/>
        <cfvo type="percentile" val="50"/>
        <cfvo type="max"/>
        <color rgb="FFF8696B"/>
        <color rgb="FFFFEB84"/>
        <color rgb="FF63BE7B"/>
      </colorScale>
    </cfRule>
  </conditionalFormatting>
  <conditionalFormatting sqref="P11">
    <cfRule type="colorScale" priority="1090">
      <colorScale>
        <cfvo type="min"/>
        <cfvo type="percentile" val="50"/>
        <cfvo type="max"/>
        <color rgb="FFF8696B"/>
        <color rgb="FFFFEB84"/>
        <color rgb="FF63BE7B"/>
      </colorScale>
    </cfRule>
  </conditionalFormatting>
  <conditionalFormatting sqref="P10">
    <cfRule type="colorScale" priority="1089">
      <colorScale>
        <cfvo type="min"/>
        <cfvo type="percentile" val="50"/>
        <cfvo type="max"/>
        <color rgb="FFF8696B"/>
        <color rgb="FFFFEB84"/>
        <color rgb="FF63BE7B"/>
      </colorScale>
    </cfRule>
  </conditionalFormatting>
  <conditionalFormatting sqref="P8">
    <cfRule type="colorScale" priority="1088">
      <colorScale>
        <cfvo type="min"/>
        <cfvo type="percentile" val="50"/>
        <cfvo type="max"/>
        <color rgb="FFF8696B"/>
        <color rgb="FFFFEB84"/>
        <color rgb="FF63BE7B"/>
      </colorScale>
    </cfRule>
  </conditionalFormatting>
  <conditionalFormatting sqref="P9">
    <cfRule type="colorScale" priority="1087">
      <colorScale>
        <cfvo type="min"/>
        <cfvo type="percentile" val="50"/>
        <cfvo type="max"/>
        <color rgb="FFF8696B"/>
        <color rgb="FFFFEB84"/>
        <color rgb="FF63BE7B"/>
      </colorScale>
    </cfRule>
  </conditionalFormatting>
  <conditionalFormatting sqref="P10">
    <cfRule type="colorScale" priority="1086">
      <colorScale>
        <cfvo type="min"/>
        <cfvo type="percentile" val="50"/>
        <cfvo type="max"/>
        <color rgb="FFF8696B"/>
        <color rgb="FFFFEB84"/>
        <color rgb="FF63BE7B"/>
      </colorScale>
    </cfRule>
  </conditionalFormatting>
  <conditionalFormatting sqref="P10">
    <cfRule type="colorScale" priority="1085">
      <colorScale>
        <cfvo type="min"/>
        <cfvo type="percentile" val="50"/>
        <cfvo type="max"/>
        <color rgb="FFF8696B"/>
        <color rgb="FFFFEB84"/>
        <color rgb="FF63BE7B"/>
      </colorScale>
    </cfRule>
  </conditionalFormatting>
  <conditionalFormatting sqref="P10">
    <cfRule type="colorScale" priority="1084">
      <colorScale>
        <cfvo type="min"/>
        <cfvo type="percentile" val="50"/>
        <cfvo type="max"/>
        <color rgb="FFF8696B"/>
        <color rgb="FFFFEB84"/>
        <color rgb="FF63BE7B"/>
      </colorScale>
    </cfRule>
  </conditionalFormatting>
  <conditionalFormatting sqref="P11">
    <cfRule type="colorScale" priority="1082">
      <colorScale>
        <cfvo type="min"/>
        <cfvo type="percentile" val="50"/>
        <cfvo type="max"/>
        <color rgb="FFF8696B"/>
        <color rgb="FFFFEB84"/>
        <color rgb="FF63BE7B"/>
      </colorScale>
    </cfRule>
  </conditionalFormatting>
  <conditionalFormatting sqref="P9">
    <cfRule type="colorScale" priority="1081">
      <colorScale>
        <cfvo type="min"/>
        <cfvo type="percentile" val="50"/>
        <cfvo type="max"/>
        <color rgb="FFF8696B"/>
        <color rgb="FFFFEB84"/>
        <color rgb="FF63BE7B"/>
      </colorScale>
    </cfRule>
  </conditionalFormatting>
  <conditionalFormatting sqref="P8">
    <cfRule type="colorScale" priority="1080">
      <colorScale>
        <cfvo type="min"/>
        <cfvo type="percentile" val="50"/>
        <cfvo type="max"/>
        <color rgb="FFF8696B"/>
        <color rgb="FFFFEB84"/>
        <color rgb="FF63BE7B"/>
      </colorScale>
    </cfRule>
  </conditionalFormatting>
  <conditionalFormatting sqref="P9">
    <cfRule type="colorScale" priority="1079">
      <colorScale>
        <cfvo type="min"/>
        <cfvo type="percentile" val="50"/>
        <cfvo type="max"/>
        <color rgb="FFF8696B"/>
        <color rgb="FFFFEB84"/>
        <color rgb="FF63BE7B"/>
      </colorScale>
    </cfRule>
  </conditionalFormatting>
  <conditionalFormatting sqref="P10">
    <cfRule type="colorScale" priority="1077">
      <colorScale>
        <cfvo type="min"/>
        <cfvo type="percentile" val="50"/>
        <cfvo type="max"/>
        <color rgb="FFF8696B"/>
        <color rgb="FFFFEB84"/>
        <color rgb="FF63BE7B"/>
      </colorScale>
    </cfRule>
  </conditionalFormatting>
  <conditionalFormatting sqref="P11">
    <cfRule type="colorScale" priority="1074">
      <colorScale>
        <cfvo type="min"/>
        <cfvo type="percentile" val="50"/>
        <cfvo type="max"/>
        <color rgb="FFF8696B"/>
        <color rgb="FFFFEB84"/>
        <color rgb="FF63BE7B"/>
      </colorScale>
    </cfRule>
  </conditionalFormatting>
  <conditionalFormatting sqref="P10">
    <cfRule type="colorScale" priority="1073">
      <colorScale>
        <cfvo type="min"/>
        <cfvo type="percentile" val="50"/>
        <cfvo type="max"/>
        <color rgb="FFF8696B"/>
        <color rgb="FFFFEB84"/>
        <color rgb="FF63BE7B"/>
      </colorScale>
    </cfRule>
  </conditionalFormatting>
  <conditionalFormatting sqref="P11">
    <cfRule type="colorScale" priority="1071">
      <colorScale>
        <cfvo type="min"/>
        <cfvo type="percentile" val="50"/>
        <cfvo type="max"/>
        <color rgb="FFF8696B"/>
        <color rgb="FFFFEB84"/>
        <color rgb="FF63BE7B"/>
      </colorScale>
    </cfRule>
  </conditionalFormatting>
  <conditionalFormatting sqref="P8">
    <cfRule type="colorScale" priority="1070">
      <colorScale>
        <cfvo type="min"/>
        <cfvo type="percentile" val="50"/>
        <cfvo type="max"/>
        <color rgb="FFF8696B"/>
        <color rgb="FFFFEB84"/>
        <color rgb="FF63BE7B"/>
      </colorScale>
    </cfRule>
  </conditionalFormatting>
  <conditionalFormatting sqref="P9">
    <cfRule type="colorScale" priority="1068">
      <colorScale>
        <cfvo type="min"/>
        <cfvo type="percentile" val="50"/>
        <cfvo type="max"/>
        <color rgb="FFF8696B"/>
        <color rgb="FFFFEB84"/>
        <color rgb="FF63BE7B"/>
      </colorScale>
    </cfRule>
  </conditionalFormatting>
  <conditionalFormatting sqref="P10">
    <cfRule type="colorScale" priority="1067">
      <colorScale>
        <cfvo type="min"/>
        <cfvo type="percentile" val="50"/>
        <cfvo type="max"/>
        <color rgb="FFF8696B"/>
        <color rgb="FFFFEB84"/>
        <color rgb="FF63BE7B"/>
      </colorScale>
    </cfRule>
  </conditionalFormatting>
  <conditionalFormatting sqref="P11">
    <cfRule type="colorScale" priority="1065">
      <colorScale>
        <cfvo type="min"/>
        <cfvo type="percentile" val="50"/>
        <cfvo type="max"/>
        <color rgb="FFF8696B"/>
        <color rgb="FFFFEB84"/>
        <color rgb="FF63BE7B"/>
      </colorScale>
    </cfRule>
  </conditionalFormatting>
  <conditionalFormatting sqref="P11">
    <cfRule type="colorScale" priority="1064">
      <colorScale>
        <cfvo type="min"/>
        <cfvo type="percentile" val="50"/>
        <cfvo type="max"/>
        <color rgb="FFF8696B"/>
        <color rgb="FFFFEB84"/>
        <color rgb="FF63BE7B"/>
      </colorScale>
    </cfRule>
  </conditionalFormatting>
  <conditionalFormatting sqref="P9">
    <cfRule type="colorScale" priority="1063">
      <colorScale>
        <cfvo type="min"/>
        <cfvo type="percentile" val="50"/>
        <cfvo type="max"/>
        <color rgb="FFF8696B"/>
        <color rgb="FFFFEB84"/>
        <color rgb="FF63BE7B"/>
      </colorScale>
    </cfRule>
  </conditionalFormatting>
  <conditionalFormatting sqref="P11">
    <cfRule type="colorScale" priority="1062">
      <colorScale>
        <cfvo type="min"/>
        <cfvo type="percentile" val="50"/>
        <cfvo type="max"/>
        <color rgb="FFF8696B"/>
        <color rgb="FFFFEB84"/>
        <color rgb="FF63BE7B"/>
      </colorScale>
    </cfRule>
  </conditionalFormatting>
  <conditionalFormatting sqref="P9">
    <cfRule type="colorScale" priority="1060">
      <colorScale>
        <cfvo type="min"/>
        <cfvo type="percentile" val="50"/>
        <cfvo type="max"/>
        <color rgb="FFF8696B"/>
        <color rgb="FFFFEB84"/>
        <color rgb="FF63BE7B"/>
      </colorScale>
    </cfRule>
  </conditionalFormatting>
  <conditionalFormatting sqref="P9">
    <cfRule type="colorScale" priority="1059">
      <colorScale>
        <cfvo type="min"/>
        <cfvo type="percentile" val="50"/>
        <cfvo type="max"/>
        <color rgb="FFF8696B"/>
        <color rgb="FFFFEB84"/>
        <color rgb="FF63BE7B"/>
      </colorScale>
    </cfRule>
  </conditionalFormatting>
  <conditionalFormatting sqref="P10">
    <cfRule type="colorScale" priority="1058">
      <colorScale>
        <cfvo type="min"/>
        <cfvo type="percentile" val="50"/>
        <cfvo type="max"/>
        <color rgb="FFF8696B"/>
        <color rgb="FFFFEB84"/>
        <color rgb="FF63BE7B"/>
      </colorScale>
    </cfRule>
  </conditionalFormatting>
  <conditionalFormatting sqref="P11">
    <cfRule type="colorScale" priority="1056">
      <colorScale>
        <cfvo type="min"/>
        <cfvo type="percentile" val="50"/>
        <cfvo type="max"/>
        <color rgb="FFF8696B"/>
        <color rgb="FFFFEB84"/>
        <color rgb="FF63BE7B"/>
      </colorScale>
    </cfRule>
  </conditionalFormatting>
  <conditionalFormatting sqref="P11">
    <cfRule type="colorScale" priority="1055">
      <colorScale>
        <cfvo type="min"/>
        <cfvo type="percentile" val="50"/>
        <cfvo type="max"/>
        <color rgb="FFF8696B"/>
        <color rgb="FFFFEB84"/>
        <color rgb="FF63BE7B"/>
      </colorScale>
    </cfRule>
  </conditionalFormatting>
  <conditionalFormatting sqref="P10">
    <cfRule type="colorScale" priority="1054">
      <colorScale>
        <cfvo type="min"/>
        <cfvo type="percentile" val="50"/>
        <cfvo type="max"/>
        <color rgb="FFF8696B"/>
        <color rgb="FFFFEB84"/>
        <color rgb="FF63BE7B"/>
      </colorScale>
    </cfRule>
  </conditionalFormatting>
  <conditionalFormatting sqref="P9">
    <cfRule type="colorScale" priority="1052">
      <colorScale>
        <cfvo type="min"/>
        <cfvo type="percentile" val="50"/>
        <cfvo type="max"/>
        <color rgb="FFF8696B"/>
        <color rgb="FFFFEB84"/>
        <color rgb="FF63BE7B"/>
      </colorScale>
    </cfRule>
  </conditionalFormatting>
  <conditionalFormatting sqref="P10">
    <cfRule type="colorScale" priority="1051">
      <colorScale>
        <cfvo type="min"/>
        <cfvo type="percentile" val="50"/>
        <cfvo type="max"/>
        <color rgb="FFF8696B"/>
        <color rgb="FFFFEB84"/>
        <color rgb="FF63BE7B"/>
      </colorScale>
    </cfRule>
  </conditionalFormatting>
  <conditionalFormatting sqref="P11">
    <cfRule type="colorScale" priority="1049">
      <colorScale>
        <cfvo type="min"/>
        <cfvo type="percentile" val="50"/>
        <cfvo type="max"/>
        <color rgb="FFF8696B"/>
        <color rgb="FFFFEB84"/>
        <color rgb="FF63BE7B"/>
      </colorScale>
    </cfRule>
  </conditionalFormatting>
  <conditionalFormatting sqref="P9">
    <cfRule type="colorScale" priority="1046">
      <colorScale>
        <cfvo type="min"/>
        <cfvo type="percentile" val="50"/>
        <cfvo type="max"/>
        <color rgb="FFF8696B"/>
        <color rgb="FFFFEB84"/>
        <color rgb="FF63BE7B"/>
      </colorScale>
    </cfRule>
  </conditionalFormatting>
  <conditionalFormatting sqref="P10">
    <cfRule type="colorScale" priority="1045">
      <colorScale>
        <cfvo type="min"/>
        <cfvo type="percentile" val="50"/>
        <cfvo type="max"/>
        <color rgb="FFF8696B"/>
        <color rgb="FFFFEB84"/>
        <color rgb="FF63BE7B"/>
      </colorScale>
    </cfRule>
  </conditionalFormatting>
  <conditionalFormatting sqref="P11">
    <cfRule type="colorScale" priority="1043">
      <colorScale>
        <cfvo type="min"/>
        <cfvo type="percentile" val="50"/>
        <cfvo type="max"/>
        <color rgb="FFF8696B"/>
        <color rgb="FFFFEB84"/>
        <color rgb="FF63BE7B"/>
      </colorScale>
    </cfRule>
  </conditionalFormatting>
  <conditionalFormatting sqref="P11">
    <cfRule type="colorScale" priority="1042">
      <colorScale>
        <cfvo type="min"/>
        <cfvo type="percentile" val="50"/>
        <cfvo type="max"/>
        <color rgb="FFF8696B"/>
        <color rgb="FFFFEB84"/>
        <color rgb="FF63BE7B"/>
      </colorScale>
    </cfRule>
  </conditionalFormatting>
  <conditionalFormatting sqref="P12">
    <cfRule type="colorScale" priority="1040">
      <colorScale>
        <cfvo type="min"/>
        <cfvo type="percentile" val="50"/>
        <cfvo type="max"/>
        <color rgb="FFF8696B"/>
        <color rgb="FFFFEB84"/>
        <color rgb="FF63BE7B"/>
      </colorScale>
    </cfRule>
  </conditionalFormatting>
  <conditionalFormatting sqref="P13">
    <cfRule type="colorScale" priority="1041">
      <colorScale>
        <cfvo type="min"/>
        <cfvo type="percentile" val="50"/>
        <cfvo type="max"/>
        <color rgb="FFF8696B"/>
        <color rgb="FFFFEB84"/>
        <color rgb="FF63BE7B"/>
      </colorScale>
    </cfRule>
  </conditionalFormatting>
  <conditionalFormatting sqref="P14">
    <cfRule type="colorScale" priority="1037">
      <colorScale>
        <cfvo type="min"/>
        <cfvo type="percentile" val="50"/>
        <cfvo type="max"/>
        <color rgb="FFF8696B"/>
        <color rgb="FFFFEB84"/>
        <color rgb="FF63BE7B"/>
      </colorScale>
    </cfRule>
  </conditionalFormatting>
  <conditionalFormatting sqref="P15">
    <cfRule type="colorScale" priority="1035">
      <colorScale>
        <cfvo type="min"/>
        <cfvo type="percentile" val="50"/>
        <cfvo type="max"/>
        <color rgb="FFF8696B"/>
        <color rgb="FFFFEB84"/>
        <color rgb="FF63BE7B"/>
      </colorScale>
    </cfRule>
  </conditionalFormatting>
  <conditionalFormatting sqref="P15">
    <cfRule type="colorScale" priority="1034">
      <colorScale>
        <cfvo type="min"/>
        <cfvo type="percentile" val="50"/>
        <cfvo type="max"/>
        <color rgb="FFF8696B"/>
        <color rgb="FFFFEB84"/>
        <color rgb="FF63BE7B"/>
      </colorScale>
    </cfRule>
  </conditionalFormatting>
  <conditionalFormatting sqref="P13">
    <cfRule type="colorScale" priority="1033">
      <colorScale>
        <cfvo type="min"/>
        <cfvo type="percentile" val="50"/>
        <cfvo type="max"/>
        <color rgb="FFF8696B"/>
        <color rgb="FFFFEB84"/>
        <color rgb="FF63BE7B"/>
      </colorScale>
    </cfRule>
  </conditionalFormatting>
  <conditionalFormatting sqref="P15">
    <cfRule type="colorScale" priority="1032">
      <colorScale>
        <cfvo type="min"/>
        <cfvo type="percentile" val="50"/>
        <cfvo type="max"/>
        <color rgb="FFF8696B"/>
        <color rgb="FFFFEB84"/>
        <color rgb="FF63BE7B"/>
      </colorScale>
    </cfRule>
  </conditionalFormatting>
  <conditionalFormatting sqref="P13">
    <cfRule type="colorScale" priority="1030">
      <colorScale>
        <cfvo type="min"/>
        <cfvo type="percentile" val="50"/>
        <cfvo type="max"/>
        <color rgb="FFF8696B"/>
        <color rgb="FFFFEB84"/>
        <color rgb="FF63BE7B"/>
      </colorScale>
    </cfRule>
  </conditionalFormatting>
  <conditionalFormatting sqref="P13">
    <cfRule type="colorScale" priority="1029">
      <colorScale>
        <cfvo type="min"/>
        <cfvo type="percentile" val="50"/>
        <cfvo type="max"/>
        <color rgb="FFF8696B"/>
        <color rgb="FFFFEB84"/>
        <color rgb="FF63BE7B"/>
      </colorScale>
    </cfRule>
  </conditionalFormatting>
  <conditionalFormatting sqref="P14">
    <cfRule type="colorScale" priority="1028">
      <colorScale>
        <cfvo type="min"/>
        <cfvo type="percentile" val="50"/>
        <cfvo type="max"/>
        <color rgb="FFF8696B"/>
        <color rgb="FFFFEB84"/>
        <color rgb="FF63BE7B"/>
      </colorScale>
    </cfRule>
  </conditionalFormatting>
  <conditionalFormatting sqref="P15">
    <cfRule type="colorScale" priority="1026">
      <colorScale>
        <cfvo type="min"/>
        <cfvo type="percentile" val="50"/>
        <cfvo type="max"/>
        <color rgb="FFF8696B"/>
        <color rgb="FFFFEB84"/>
        <color rgb="FF63BE7B"/>
      </colorScale>
    </cfRule>
  </conditionalFormatting>
  <conditionalFormatting sqref="P15">
    <cfRule type="colorScale" priority="1025">
      <colorScale>
        <cfvo type="min"/>
        <cfvo type="percentile" val="50"/>
        <cfvo type="max"/>
        <color rgb="FFF8696B"/>
        <color rgb="FFFFEB84"/>
        <color rgb="FF63BE7B"/>
      </colorScale>
    </cfRule>
  </conditionalFormatting>
  <conditionalFormatting sqref="P14">
    <cfRule type="colorScale" priority="1024">
      <colorScale>
        <cfvo type="min"/>
        <cfvo type="percentile" val="50"/>
        <cfvo type="max"/>
        <color rgb="FFF8696B"/>
        <color rgb="FFFFEB84"/>
        <color rgb="FF63BE7B"/>
      </colorScale>
    </cfRule>
  </conditionalFormatting>
  <conditionalFormatting sqref="P13">
    <cfRule type="colorScale" priority="1022">
      <colorScale>
        <cfvo type="min"/>
        <cfvo type="percentile" val="50"/>
        <cfvo type="max"/>
        <color rgb="FFF8696B"/>
        <color rgb="FFFFEB84"/>
        <color rgb="FF63BE7B"/>
      </colorScale>
    </cfRule>
  </conditionalFormatting>
  <conditionalFormatting sqref="P14">
    <cfRule type="colorScale" priority="1021">
      <colorScale>
        <cfvo type="min"/>
        <cfvo type="percentile" val="50"/>
        <cfvo type="max"/>
        <color rgb="FFF8696B"/>
        <color rgb="FFFFEB84"/>
        <color rgb="FF63BE7B"/>
      </colorScale>
    </cfRule>
  </conditionalFormatting>
  <conditionalFormatting sqref="P15">
    <cfRule type="colorScale" priority="1019">
      <colorScale>
        <cfvo type="min"/>
        <cfvo type="percentile" val="50"/>
        <cfvo type="max"/>
        <color rgb="FFF8696B"/>
        <color rgb="FFFFEB84"/>
        <color rgb="FF63BE7B"/>
      </colorScale>
    </cfRule>
  </conditionalFormatting>
  <conditionalFormatting sqref="P13">
    <cfRule type="colorScale" priority="1016">
      <colorScale>
        <cfvo type="min"/>
        <cfvo type="percentile" val="50"/>
        <cfvo type="max"/>
        <color rgb="FFF8696B"/>
        <color rgb="FFFFEB84"/>
        <color rgb="FF63BE7B"/>
      </colorScale>
    </cfRule>
  </conditionalFormatting>
  <conditionalFormatting sqref="P14">
    <cfRule type="colorScale" priority="1015">
      <colorScale>
        <cfvo type="min"/>
        <cfvo type="percentile" val="50"/>
        <cfvo type="max"/>
        <color rgb="FFF8696B"/>
        <color rgb="FFFFEB84"/>
        <color rgb="FF63BE7B"/>
      </colorScale>
    </cfRule>
  </conditionalFormatting>
  <conditionalFormatting sqref="P15">
    <cfRule type="colorScale" priority="1013">
      <colorScale>
        <cfvo type="min"/>
        <cfvo type="percentile" val="50"/>
        <cfvo type="max"/>
        <color rgb="FFF8696B"/>
        <color rgb="FFFFEB84"/>
        <color rgb="FF63BE7B"/>
      </colorScale>
    </cfRule>
  </conditionalFormatting>
  <conditionalFormatting sqref="P15">
    <cfRule type="colorScale" priority="1012">
      <colorScale>
        <cfvo type="min"/>
        <cfvo type="percentile" val="50"/>
        <cfvo type="max"/>
        <color rgb="FFF8696B"/>
        <color rgb="FFFFEB84"/>
        <color rgb="FF63BE7B"/>
      </colorScale>
    </cfRule>
  </conditionalFormatting>
  <conditionalFormatting sqref="P12">
    <cfRule type="colorScale" priority="1011">
      <colorScale>
        <cfvo type="min"/>
        <cfvo type="percentile" val="50"/>
        <cfvo type="max"/>
        <color rgb="FFF8696B"/>
        <color rgb="FFFFEB84"/>
        <color rgb="FF63BE7B"/>
      </colorScale>
    </cfRule>
  </conditionalFormatting>
  <conditionalFormatting sqref="P12">
    <cfRule type="colorScale" priority="1008">
      <colorScale>
        <cfvo type="min"/>
        <cfvo type="percentile" val="50"/>
        <cfvo type="max"/>
        <color rgb="FFF8696B"/>
        <color rgb="FFFFEB84"/>
        <color rgb="FF63BE7B"/>
      </colorScale>
    </cfRule>
  </conditionalFormatting>
  <conditionalFormatting sqref="P12">
    <cfRule type="colorScale" priority="1007">
      <colorScale>
        <cfvo type="min"/>
        <cfvo type="percentile" val="50"/>
        <cfvo type="max"/>
        <color rgb="FFF8696B"/>
        <color rgb="FFFFEB84"/>
        <color rgb="FF63BE7B"/>
      </colorScale>
    </cfRule>
  </conditionalFormatting>
  <conditionalFormatting sqref="P12">
    <cfRule type="colorScale" priority="1006">
      <colorScale>
        <cfvo type="min"/>
        <cfvo type="percentile" val="50"/>
        <cfvo type="max"/>
        <color rgb="FFF8696B"/>
        <color rgb="FFFFEB84"/>
        <color rgb="FF63BE7B"/>
      </colorScale>
    </cfRule>
  </conditionalFormatting>
  <conditionalFormatting sqref="P13">
    <cfRule type="colorScale" priority="1005">
      <colorScale>
        <cfvo type="min"/>
        <cfvo type="percentile" val="50"/>
        <cfvo type="max"/>
        <color rgb="FFF8696B"/>
        <color rgb="FFFFEB84"/>
        <color rgb="FF63BE7B"/>
      </colorScale>
    </cfRule>
  </conditionalFormatting>
  <conditionalFormatting sqref="P14">
    <cfRule type="colorScale" priority="1004">
      <colorScale>
        <cfvo type="min"/>
        <cfvo type="percentile" val="50"/>
        <cfvo type="max"/>
        <color rgb="FFF8696B"/>
        <color rgb="FFFFEB84"/>
        <color rgb="FF63BE7B"/>
      </colorScale>
    </cfRule>
  </conditionalFormatting>
  <conditionalFormatting sqref="P15">
    <cfRule type="colorScale" priority="1000">
      <colorScale>
        <cfvo type="min"/>
        <cfvo type="percentile" val="50"/>
        <cfvo type="max"/>
        <color rgb="FFF8696B"/>
        <color rgb="FFFFEB84"/>
        <color rgb="FF63BE7B"/>
      </colorScale>
    </cfRule>
  </conditionalFormatting>
  <conditionalFormatting sqref="P12">
    <cfRule type="colorScale" priority="999">
      <colorScale>
        <cfvo type="min"/>
        <cfvo type="percentile" val="50"/>
        <cfvo type="max"/>
        <color rgb="FFF8696B"/>
        <color rgb="FFFFEB84"/>
        <color rgb="FF63BE7B"/>
      </colorScale>
    </cfRule>
  </conditionalFormatting>
  <conditionalFormatting sqref="P12">
    <cfRule type="colorScale" priority="998">
      <colorScale>
        <cfvo type="min"/>
        <cfvo type="percentile" val="50"/>
        <cfvo type="max"/>
        <color rgb="FFF8696B"/>
        <color rgb="FFFFEB84"/>
        <color rgb="FF63BE7B"/>
      </colorScale>
    </cfRule>
  </conditionalFormatting>
  <conditionalFormatting sqref="P12">
    <cfRule type="colorScale" priority="997">
      <colorScale>
        <cfvo type="min"/>
        <cfvo type="percentile" val="50"/>
        <cfvo type="max"/>
        <color rgb="FFF8696B"/>
        <color rgb="FFFFEB84"/>
        <color rgb="FF63BE7B"/>
      </colorScale>
    </cfRule>
  </conditionalFormatting>
  <conditionalFormatting sqref="P14">
    <cfRule type="colorScale" priority="996">
      <colorScale>
        <cfvo type="min"/>
        <cfvo type="percentile" val="50"/>
        <cfvo type="max"/>
        <color rgb="FFF8696B"/>
        <color rgb="FFFFEB84"/>
        <color rgb="FF63BE7B"/>
      </colorScale>
    </cfRule>
  </conditionalFormatting>
  <conditionalFormatting sqref="P13">
    <cfRule type="colorScale" priority="995">
      <colorScale>
        <cfvo type="min"/>
        <cfvo type="percentile" val="50"/>
        <cfvo type="max"/>
        <color rgb="FFF8696B"/>
        <color rgb="FFFFEB84"/>
        <color rgb="FF63BE7B"/>
      </colorScale>
    </cfRule>
  </conditionalFormatting>
  <conditionalFormatting sqref="P14">
    <cfRule type="colorScale" priority="994">
      <colorScale>
        <cfvo type="min"/>
        <cfvo type="percentile" val="50"/>
        <cfvo type="max"/>
        <color rgb="FFF8696B"/>
        <color rgb="FFFFEB84"/>
        <color rgb="FF63BE7B"/>
      </colorScale>
    </cfRule>
  </conditionalFormatting>
  <conditionalFormatting sqref="P14">
    <cfRule type="colorScale" priority="993">
      <colorScale>
        <cfvo type="min"/>
        <cfvo type="percentile" val="50"/>
        <cfvo type="max"/>
        <color rgb="FFF8696B"/>
        <color rgb="FFFFEB84"/>
        <color rgb="FF63BE7B"/>
      </colorScale>
    </cfRule>
  </conditionalFormatting>
  <conditionalFormatting sqref="P15">
    <cfRule type="colorScale" priority="991">
      <colorScale>
        <cfvo type="min"/>
        <cfvo type="percentile" val="50"/>
        <cfvo type="max"/>
        <color rgb="FFF8696B"/>
        <color rgb="FFFFEB84"/>
        <color rgb="FF63BE7B"/>
      </colorScale>
    </cfRule>
  </conditionalFormatting>
  <conditionalFormatting sqref="P13">
    <cfRule type="colorScale" priority="990">
      <colorScale>
        <cfvo type="min"/>
        <cfvo type="percentile" val="50"/>
        <cfvo type="max"/>
        <color rgb="FFF8696B"/>
        <color rgb="FFFFEB84"/>
        <color rgb="FF63BE7B"/>
      </colorScale>
    </cfRule>
  </conditionalFormatting>
  <conditionalFormatting sqref="P15">
    <cfRule type="colorScale" priority="989">
      <colorScale>
        <cfvo type="min"/>
        <cfvo type="percentile" val="50"/>
        <cfvo type="max"/>
        <color rgb="FFF8696B"/>
        <color rgb="FFFFEB84"/>
        <color rgb="FF63BE7B"/>
      </colorScale>
    </cfRule>
  </conditionalFormatting>
  <conditionalFormatting sqref="P14">
    <cfRule type="colorScale" priority="988">
      <colorScale>
        <cfvo type="min"/>
        <cfvo type="percentile" val="50"/>
        <cfvo type="max"/>
        <color rgb="FFF8696B"/>
        <color rgb="FFFFEB84"/>
        <color rgb="FF63BE7B"/>
      </colorScale>
    </cfRule>
  </conditionalFormatting>
  <conditionalFormatting sqref="P15">
    <cfRule type="colorScale" priority="986">
      <colorScale>
        <cfvo type="min"/>
        <cfvo type="percentile" val="50"/>
        <cfvo type="max"/>
        <color rgb="FFF8696B"/>
        <color rgb="FFFFEB84"/>
        <color rgb="FF63BE7B"/>
      </colorScale>
    </cfRule>
  </conditionalFormatting>
  <conditionalFormatting sqref="P14">
    <cfRule type="colorScale" priority="985">
      <colorScale>
        <cfvo type="min"/>
        <cfvo type="percentile" val="50"/>
        <cfvo type="max"/>
        <color rgb="FFF8696B"/>
        <color rgb="FFFFEB84"/>
        <color rgb="FF63BE7B"/>
      </colorScale>
    </cfRule>
  </conditionalFormatting>
  <conditionalFormatting sqref="P12">
    <cfRule type="colorScale" priority="984">
      <colorScale>
        <cfvo type="min"/>
        <cfvo type="percentile" val="50"/>
        <cfvo type="max"/>
        <color rgb="FFF8696B"/>
        <color rgb="FFFFEB84"/>
        <color rgb="FF63BE7B"/>
      </colorScale>
    </cfRule>
  </conditionalFormatting>
  <conditionalFormatting sqref="P13">
    <cfRule type="colorScale" priority="983">
      <colorScale>
        <cfvo type="min"/>
        <cfvo type="percentile" val="50"/>
        <cfvo type="max"/>
        <color rgb="FFF8696B"/>
        <color rgb="FFFFEB84"/>
        <color rgb="FF63BE7B"/>
      </colorScale>
    </cfRule>
  </conditionalFormatting>
  <conditionalFormatting sqref="P14">
    <cfRule type="colorScale" priority="982">
      <colorScale>
        <cfvo type="min"/>
        <cfvo type="percentile" val="50"/>
        <cfvo type="max"/>
        <color rgb="FFF8696B"/>
        <color rgb="FFFFEB84"/>
        <color rgb="FF63BE7B"/>
      </colorScale>
    </cfRule>
  </conditionalFormatting>
  <conditionalFormatting sqref="P14">
    <cfRule type="colorScale" priority="981">
      <colorScale>
        <cfvo type="min"/>
        <cfvo type="percentile" val="50"/>
        <cfvo type="max"/>
        <color rgb="FFF8696B"/>
        <color rgb="FFFFEB84"/>
        <color rgb="FF63BE7B"/>
      </colorScale>
    </cfRule>
  </conditionalFormatting>
  <conditionalFormatting sqref="P14">
    <cfRule type="colorScale" priority="980">
      <colorScale>
        <cfvo type="min"/>
        <cfvo type="percentile" val="50"/>
        <cfvo type="max"/>
        <color rgb="FFF8696B"/>
        <color rgb="FFFFEB84"/>
        <color rgb="FF63BE7B"/>
      </colorScale>
    </cfRule>
  </conditionalFormatting>
  <conditionalFormatting sqref="P15">
    <cfRule type="colorScale" priority="978">
      <colorScale>
        <cfvo type="min"/>
        <cfvo type="percentile" val="50"/>
        <cfvo type="max"/>
        <color rgb="FFF8696B"/>
        <color rgb="FFFFEB84"/>
        <color rgb="FF63BE7B"/>
      </colorScale>
    </cfRule>
  </conditionalFormatting>
  <conditionalFormatting sqref="P13">
    <cfRule type="colorScale" priority="977">
      <colorScale>
        <cfvo type="min"/>
        <cfvo type="percentile" val="50"/>
        <cfvo type="max"/>
        <color rgb="FFF8696B"/>
        <color rgb="FFFFEB84"/>
        <color rgb="FF63BE7B"/>
      </colorScale>
    </cfRule>
  </conditionalFormatting>
  <conditionalFormatting sqref="P12">
    <cfRule type="colorScale" priority="976">
      <colorScale>
        <cfvo type="min"/>
        <cfvo type="percentile" val="50"/>
        <cfvo type="max"/>
        <color rgb="FFF8696B"/>
        <color rgb="FFFFEB84"/>
        <color rgb="FF63BE7B"/>
      </colorScale>
    </cfRule>
  </conditionalFormatting>
  <conditionalFormatting sqref="P13">
    <cfRule type="colorScale" priority="975">
      <colorScale>
        <cfvo type="min"/>
        <cfvo type="percentile" val="50"/>
        <cfvo type="max"/>
        <color rgb="FFF8696B"/>
        <color rgb="FFFFEB84"/>
        <color rgb="FF63BE7B"/>
      </colorScale>
    </cfRule>
  </conditionalFormatting>
  <conditionalFormatting sqref="P14">
    <cfRule type="colorScale" priority="973">
      <colorScale>
        <cfvo type="min"/>
        <cfvo type="percentile" val="50"/>
        <cfvo type="max"/>
        <color rgb="FFF8696B"/>
        <color rgb="FFFFEB84"/>
        <color rgb="FF63BE7B"/>
      </colorScale>
    </cfRule>
  </conditionalFormatting>
  <conditionalFormatting sqref="P15">
    <cfRule type="colorScale" priority="970">
      <colorScale>
        <cfvo type="min"/>
        <cfvo type="percentile" val="50"/>
        <cfvo type="max"/>
        <color rgb="FFF8696B"/>
        <color rgb="FFFFEB84"/>
        <color rgb="FF63BE7B"/>
      </colorScale>
    </cfRule>
  </conditionalFormatting>
  <conditionalFormatting sqref="P14">
    <cfRule type="colorScale" priority="969">
      <colorScale>
        <cfvo type="min"/>
        <cfvo type="percentile" val="50"/>
        <cfvo type="max"/>
        <color rgb="FFF8696B"/>
        <color rgb="FFFFEB84"/>
        <color rgb="FF63BE7B"/>
      </colorScale>
    </cfRule>
  </conditionalFormatting>
  <conditionalFormatting sqref="P15">
    <cfRule type="colorScale" priority="967">
      <colorScale>
        <cfvo type="min"/>
        <cfvo type="percentile" val="50"/>
        <cfvo type="max"/>
        <color rgb="FFF8696B"/>
        <color rgb="FFFFEB84"/>
        <color rgb="FF63BE7B"/>
      </colorScale>
    </cfRule>
  </conditionalFormatting>
  <conditionalFormatting sqref="P12">
    <cfRule type="colorScale" priority="966">
      <colorScale>
        <cfvo type="min"/>
        <cfvo type="percentile" val="50"/>
        <cfvo type="max"/>
        <color rgb="FFF8696B"/>
        <color rgb="FFFFEB84"/>
        <color rgb="FF63BE7B"/>
      </colorScale>
    </cfRule>
  </conditionalFormatting>
  <conditionalFormatting sqref="P13">
    <cfRule type="colorScale" priority="964">
      <colorScale>
        <cfvo type="min"/>
        <cfvo type="percentile" val="50"/>
        <cfvo type="max"/>
        <color rgb="FFF8696B"/>
        <color rgb="FFFFEB84"/>
        <color rgb="FF63BE7B"/>
      </colorScale>
    </cfRule>
  </conditionalFormatting>
  <conditionalFormatting sqref="P14">
    <cfRule type="colorScale" priority="963">
      <colorScale>
        <cfvo type="min"/>
        <cfvo type="percentile" val="50"/>
        <cfvo type="max"/>
        <color rgb="FFF8696B"/>
        <color rgb="FFFFEB84"/>
        <color rgb="FF63BE7B"/>
      </colorScale>
    </cfRule>
  </conditionalFormatting>
  <conditionalFormatting sqref="P15">
    <cfRule type="colorScale" priority="961">
      <colorScale>
        <cfvo type="min"/>
        <cfvo type="percentile" val="50"/>
        <cfvo type="max"/>
        <color rgb="FFF8696B"/>
        <color rgb="FFFFEB84"/>
        <color rgb="FF63BE7B"/>
      </colorScale>
    </cfRule>
  </conditionalFormatting>
  <conditionalFormatting sqref="P15">
    <cfRule type="colorScale" priority="960">
      <colorScale>
        <cfvo type="min"/>
        <cfvo type="percentile" val="50"/>
        <cfvo type="max"/>
        <color rgb="FFF8696B"/>
        <color rgb="FFFFEB84"/>
        <color rgb="FF63BE7B"/>
      </colorScale>
    </cfRule>
  </conditionalFormatting>
  <conditionalFormatting sqref="P13">
    <cfRule type="colorScale" priority="959">
      <colorScale>
        <cfvo type="min"/>
        <cfvo type="percentile" val="50"/>
        <cfvo type="max"/>
        <color rgb="FFF8696B"/>
        <color rgb="FFFFEB84"/>
        <color rgb="FF63BE7B"/>
      </colorScale>
    </cfRule>
  </conditionalFormatting>
  <conditionalFormatting sqref="P15">
    <cfRule type="colorScale" priority="958">
      <colorScale>
        <cfvo type="min"/>
        <cfvo type="percentile" val="50"/>
        <cfvo type="max"/>
        <color rgb="FFF8696B"/>
        <color rgb="FFFFEB84"/>
        <color rgb="FF63BE7B"/>
      </colorScale>
    </cfRule>
  </conditionalFormatting>
  <conditionalFormatting sqref="P13">
    <cfRule type="colorScale" priority="956">
      <colorScale>
        <cfvo type="min"/>
        <cfvo type="percentile" val="50"/>
        <cfvo type="max"/>
        <color rgb="FFF8696B"/>
        <color rgb="FFFFEB84"/>
        <color rgb="FF63BE7B"/>
      </colorScale>
    </cfRule>
  </conditionalFormatting>
  <conditionalFormatting sqref="P13">
    <cfRule type="colorScale" priority="955">
      <colorScale>
        <cfvo type="min"/>
        <cfvo type="percentile" val="50"/>
        <cfvo type="max"/>
        <color rgb="FFF8696B"/>
        <color rgb="FFFFEB84"/>
        <color rgb="FF63BE7B"/>
      </colorScale>
    </cfRule>
  </conditionalFormatting>
  <conditionalFormatting sqref="P14">
    <cfRule type="colorScale" priority="954">
      <colorScale>
        <cfvo type="min"/>
        <cfvo type="percentile" val="50"/>
        <cfvo type="max"/>
        <color rgb="FFF8696B"/>
        <color rgb="FFFFEB84"/>
        <color rgb="FF63BE7B"/>
      </colorScale>
    </cfRule>
  </conditionalFormatting>
  <conditionalFormatting sqref="P15">
    <cfRule type="colorScale" priority="952">
      <colorScale>
        <cfvo type="min"/>
        <cfvo type="percentile" val="50"/>
        <cfvo type="max"/>
        <color rgb="FFF8696B"/>
        <color rgb="FFFFEB84"/>
        <color rgb="FF63BE7B"/>
      </colorScale>
    </cfRule>
  </conditionalFormatting>
  <conditionalFormatting sqref="P15">
    <cfRule type="colorScale" priority="951">
      <colorScale>
        <cfvo type="min"/>
        <cfvo type="percentile" val="50"/>
        <cfvo type="max"/>
        <color rgb="FFF8696B"/>
        <color rgb="FFFFEB84"/>
        <color rgb="FF63BE7B"/>
      </colorScale>
    </cfRule>
  </conditionalFormatting>
  <conditionalFormatting sqref="P14">
    <cfRule type="colorScale" priority="950">
      <colorScale>
        <cfvo type="min"/>
        <cfvo type="percentile" val="50"/>
        <cfvo type="max"/>
        <color rgb="FFF8696B"/>
        <color rgb="FFFFEB84"/>
        <color rgb="FF63BE7B"/>
      </colorScale>
    </cfRule>
  </conditionalFormatting>
  <conditionalFormatting sqref="P13">
    <cfRule type="colorScale" priority="948">
      <colorScale>
        <cfvo type="min"/>
        <cfvo type="percentile" val="50"/>
        <cfvo type="max"/>
        <color rgb="FFF8696B"/>
        <color rgb="FFFFEB84"/>
        <color rgb="FF63BE7B"/>
      </colorScale>
    </cfRule>
  </conditionalFormatting>
  <conditionalFormatting sqref="P14">
    <cfRule type="colorScale" priority="947">
      <colorScale>
        <cfvo type="min"/>
        <cfvo type="percentile" val="50"/>
        <cfvo type="max"/>
        <color rgb="FFF8696B"/>
        <color rgb="FFFFEB84"/>
        <color rgb="FF63BE7B"/>
      </colorScale>
    </cfRule>
  </conditionalFormatting>
  <conditionalFormatting sqref="P15">
    <cfRule type="colorScale" priority="945">
      <colorScale>
        <cfvo type="min"/>
        <cfvo type="percentile" val="50"/>
        <cfvo type="max"/>
        <color rgb="FFF8696B"/>
        <color rgb="FFFFEB84"/>
        <color rgb="FF63BE7B"/>
      </colorScale>
    </cfRule>
  </conditionalFormatting>
  <conditionalFormatting sqref="P13">
    <cfRule type="colorScale" priority="942">
      <colorScale>
        <cfvo type="min"/>
        <cfvo type="percentile" val="50"/>
        <cfvo type="max"/>
        <color rgb="FFF8696B"/>
        <color rgb="FFFFEB84"/>
        <color rgb="FF63BE7B"/>
      </colorScale>
    </cfRule>
  </conditionalFormatting>
  <conditionalFormatting sqref="P14">
    <cfRule type="colorScale" priority="941">
      <colorScale>
        <cfvo type="min"/>
        <cfvo type="percentile" val="50"/>
        <cfvo type="max"/>
        <color rgb="FFF8696B"/>
        <color rgb="FFFFEB84"/>
        <color rgb="FF63BE7B"/>
      </colorScale>
    </cfRule>
  </conditionalFormatting>
  <conditionalFormatting sqref="P15">
    <cfRule type="colorScale" priority="939">
      <colorScale>
        <cfvo type="min"/>
        <cfvo type="percentile" val="50"/>
        <cfvo type="max"/>
        <color rgb="FFF8696B"/>
        <color rgb="FFFFEB84"/>
        <color rgb="FF63BE7B"/>
      </colorScale>
    </cfRule>
  </conditionalFormatting>
  <conditionalFormatting sqref="P15">
    <cfRule type="colorScale" priority="938">
      <colorScale>
        <cfvo type="min"/>
        <cfvo type="percentile" val="50"/>
        <cfvo type="max"/>
        <color rgb="FFF8696B"/>
        <color rgb="FFFFEB84"/>
        <color rgb="FF63BE7B"/>
      </colorScale>
    </cfRule>
  </conditionalFormatting>
  <conditionalFormatting sqref="P16">
    <cfRule type="colorScale" priority="936">
      <colorScale>
        <cfvo type="min"/>
        <cfvo type="percentile" val="50"/>
        <cfvo type="max"/>
        <color rgb="FFF8696B"/>
        <color rgb="FFFFEB84"/>
        <color rgb="FF63BE7B"/>
      </colorScale>
    </cfRule>
  </conditionalFormatting>
  <conditionalFormatting sqref="P17">
    <cfRule type="colorScale" priority="937">
      <colorScale>
        <cfvo type="min"/>
        <cfvo type="percentile" val="50"/>
        <cfvo type="max"/>
        <color rgb="FFF8696B"/>
        <color rgb="FFFFEB84"/>
        <color rgb="FF63BE7B"/>
      </colorScale>
    </cfRule>
  </conditionalFormatting>
  <conditionalFormatting sqref="P18">
    <cfRule type="colorScale" priority="933">
      <colorScale>
        <cfvo type="min"/>
        <cfvo type="percentile" val="50"/>
        <cfvo type="max"/>
        <color rgb="FFF8696B"/>
        <color rgb="FFFFEB84"/>
        <color rgb="FF63BE7B"/>
      </colorScale>
    </cfRule>
  </conditionalFormatting>
  <conditionalFormatting sqref="P19">
    <cfRule type="colorScale" priority="931">
      <colorScale>
        <cfvo type="min"/>
        <cfvo type="percentile" val="50"/>
        <cfvo type="max"/>
        <color rgb="FFF8696B"/>
        <color rgb="FFFFEB84"/>
        <color rgb="FF63BE7B"/>
      </colorScale>
    </cfRule>
  </conditionalFormatting>
  <conditionalFormatting sqref="P19">
    <cfRule type="colorScale" priority="930">
      <colorScale>
        <cfvo type="min"/>
        <cfvo type="percentile" val="50"/>
        <cfvo type="max"/>
        <color rgb="FFF8696B"/>
        <color rgb="FFFFEB84"/>
        <color rgb="FF63BE7B"/>
      </colorScale>
    </cfRule>
  </conditionalFormatting>
  <conditionalFormatting sqref="P17">
    <cfRule type="colorScale" priority="929">
      <colorScale>
        <cfvo type="min"/>
        <cfvo type="percentile" val="50"/>
        <cfvo type="max"/>
        <color rgb="FFF8696B"/>
        <color rgb="FFFFEB84"/>
        <color rgb="FF63BE7B"/>
      </colorScale>
    </cfRule>
  </conditionalFormatting>
  <conditionalFormatting sqref="P19">
    <cfRule type="colorScale" priority="928">
      <colorScale>
        <cfvo type="min"/>
        <cfvo type="percentile" val="50"/>
        <cfvo type="max"/>
        <color rgb="FFF8696B"/>
        <color rgb="FFFFEB84"/>
        <color rgb="FF63BE7B"/>
      </colorScale>
    </cfRule>
  </conditionalFormatting>
  <conditionalFormatting sqref="P17">
    <cfRule type="colorScale" priority="926">
      <colorScale>
        <cfvo type="min"/>
        <cfvo type="percentile" val="50"/>
        <cfvo type="max"/>
        <color rgb="FFF8696B"/>
        <color rgb="FFFFEB84"/>
        <color rgb="FF63BE7B"/>
      </colorScale>
    </cfRule>
  </conditionalFormatting>
  <conditionalFormatting sqref="P17">
    <cfRule type="colorScale" priority="925">
      <colorScale>
        <cfvo type="min"/>
        <cfvo type="percentile" val="50"/>
        <cfvo type="max"/>
        <color rgb="FFF8696B"/>
        <color rgb="FFFFEB84"/>
        <color rgb="FF63BE7B"/>
      </colorScale>
    </cfRule>
  </conditionalFormatting>
  <conditionalFormatting sqref="P18">
    <cfRule type="colorScale" priority="924">
      <colorScale>
        <cfvo type="min"/>
        <cfvo type="percentile" val="50"/>
        <cfvo type="max"/>
        <color rgb="FFF8696B"/>
        <color rgb="FFFFEB84"/>
        <color rgb="FF63BE7B"/>
      </colorScale>
    </cfRule>
  </conditionalFormatting>
  <conditionalFormatting sqref="P19">
    <cfRule type="colorScale" priority="922">
      <colorScale>
        <cfvo type="min"/>
        <cfvo type="percentile" val="50"/>
        <cfvo type="max"/>
        <color rgb="FFF8696B"/>
        <color rgb="FFFFEB84"/>
        <color rgb="FF63BE7B"/>
      </colorScale>
    </cfRule>
  </conditionalFormatting>
  <conditionalFormatting sqref="P19">
    <cfRule type="colorScale" priority="921">
      <colorScale>
        <cfvo type="min"/>
        <cfvo type="percentile" val="50"/>
        <cfvo type="max"/>
        <color rgb="FFF8696B"/>
        <color rgb="FFFFEB84"/>
        <color rgb="FF63BE7B"/>
      </colorScale>
    </cfRule>
  </conditionalFormatting>
  <conditionalFormatting sqref="P18">
    <cfRule type="colorScale" priority="920">
      <colorScale>
        <cfvo type="min"/>
        <cfvo type="percentile" val="50"/>
        <cfvo type="max"/>
        <color rgb="FFF8696B"/>
        <color rgb="FFFFEB84"/>
        <color rgb="FF63BE7B"/>
      </colorScale>
    </cfRule>
  </conditionalFormatting>
  <conditionalFormatting sqref="P17">
    <cfRule type="colorScale" priority="918">
      <colorScale>
        <cfvo type="min"/>
        <cfvo type="percentile" val="50"/>
        <cfvo type="max"/>
        <color rgb="FFF8696B"/>
        <color rgb="FFFFEB84"/>
        <color rgb="FF63BE7B"/>
      </colorScale>
    </cfRule>
  </conditionalFormatting>
  <conditionalFormatting sqref="P18">
    <cfRule type="colorScale" priority="917">
      <colorScale>
        <cfvo type="min"/>
        <cfvo type="percentile" val="50"/>
        <cfvo type="max"/>
        <color rgb="FFF8696B"/>
        <color rgb="FFFFEB84"/>
        <color rgb="FF63BE7B"/>
      </colorScale>
    </cfRule>
  </conditionalFormatting>
  <conditionalFormatting sqref="P19">
    <cfRule type="colorScale" priority="915">
      <colorScale>
        <cfvo type="min"/>
        <cfvo type="percentile" val="50"/>
        <cfvo type="max"/>
        <color rgb="FFF8696B"/>
        <color rgb="FFFFEB84"/>
        <color rgb="FF63BE7B"/>
      </colorScale>
    </cfRule>
  </conditionalFormatting>
  <conditionalFormatting sqref="P17">
    <cfRule type="colorScale" priority="912">
      <colorScale>
        <cfvo type="min"/>
        <cfvo type="percentile" val="50"/>
        <cfvo type="max"/>
        <color rgb="FFF8696B"/>
        <color rgb="FFFFEB84"/>
        <color rgb="FF63BE7B"/>
      </colorScale>
    </cfRule>
  </conditionalFormatting>
  <conditionalFormatting sqref="P18">
    <cfRule type="colorScale" priority="911">
      <colorScale>
        <cfvo type="min"/>
        <cfvo type="percentile" val="50"/>
        <cfvo type="max"/>
        <color rgb="FFF8696B"/>
        <color rgb="FFFFEB84"/>
        <color rgb="FF63BE7B"/>
      </colorScale>
    </cfRule>
  </conditionalFormatting>
  <conditionalFormatting sqref="P19">
    <cfRule type="colorScale" priority="909">
      <colorScale>
        <cfvo type="min"/>
        <cfvo type="percentile" val="50"/>
        <cfvo type="max"/>
        <color rgb="FFF8696B"/>
        <color rgb="FFFFEB84"/>
        <color rgb="FF63BE7B"/>
      </colorScale>
    </cfRule>
  </conditionalFormatting>
  <conditionalFormatting sqref="P19">
    <cfRule type="colorScale" priority="908">
      <colorScale>
        <cfvo type="min"/>
        <cfvo type="percentile" val="50"/>
        <cfvo type="max"/>
        <color rgb="FFF8696B"/>
        <color rgb="FFFFEB84"/>
        <color rgb="FF63BE7B"/>
      </colorScale>
    </cfRule>
  </conditionalFormatting>
  <conditionalFormatting sqref="P16">
    <cfRule type="colorScale" priority="907">
      <colorScale>
        <cfvo type="min"/>
        <cfvo type="percentile" val="50"/>
        <cfvo type="max"/>
        <color rgb="FFF8696B"/>
        <color rgb="FFFFEB84"/>
        <color rgb="FF63BE7B"/>
      </colorScale>
    </cfRule>
  </conditionalFormatting>
  <conditionalFormatting sqref="P16">
    <cfRule type="colorScale" priority="904">
      <colorScale>
        <cfvo type="min"/>
        <cfvo type="percentile" val="50"/>
        <cfvo type="max"/>
        <color rgb="FFF8696B"/>
        <color rgb="FFFFEB84"/>
        <color rgb="FF63BE7B"/>
      </colorScale>
    </cfRule>
  </conditionalFormatting>
  <conditionalFormatting sqref="P16">
    <cfRule type="colorScale" priority="903">
      <colorScale>
        <cfvo type="min"/>
        <cfvo type="percentile" val="50"/>
        <cfvo type="max"/>
        <color rgb="FFF8696B"/>
        <color rgb="FFFFEB84"/>
        <color rgb="FF63BE7B"/>
      </colorScale>
    </cfRule>
  </conditionalFormatting>
  <conditionalFormatting sqref="P16">
    <cfRule type="colorScale" priority="902">
      <colorScale>
        <cfvo type="min"/>
        <cfvo type="percentile" val="50"/>
        <cfvo type="max"/>
        <color rgb="FFF8696B"/>
        <color rgb="FFFFEB84"/>
        <color rgb="FF63BE7B"/>
      </colorScale>
    </cfRule>
  </conditionalFormatting>
  <conditionalFormatting sqref="P17">
    <cfRule type="colorScale" priority="901">
      <colorScale>
        <cfvo type="min"/>
        <cfvo type="percentile" val="50"/>
        <cfvo type="max"/>
        <color rgb="FFF8696B"/>
        <color rgb="FFFFEB84"/>
        <color rgb="FF63BE7B"/>
      </colorScale>
    </cfRule>
  </conditionalFormatting>
  <conditionalFormatting sqref="P18">
    <cfRule type="colorScale" priority="900">
      <colorScale>
        <cfvo type="min"/>
        <cfvo type="percentile" val="50"/>
        <cfvo type="max"/>
        <color rgb="FFF8696B"/>
        <color rgb="FFFFEB84"/>
        <color rgb="FF63BE7B"/>
      </colorScale>
    </cfRule>
  </conditionalFormatting>
  <conditionalFormatting sqref="P19">
    <cfRule type="colorScale" priority="896">
      <colorScale>
        <cfvo type="min"/>
        <cfvo type="percentile" val="50"/>
        <cfvo type="max"/>
        <color rgb="FFF8696B"/>
        <color rgb="FFFFEB84"/>
        <color rgb="FF63BE7B"/>
      </colorScale>
    </cfRule>
  </conditionalFormatting>
  <conditionalFormatting sqref="P16">
    <cfRule type="colorScale" priority="895">
      <colorScale>
        <cfvo type="min"/>
        <cfvo type="percentile" val="50"/>
        <cfvo type="max"/>
        <color rgb="FFF8696B"/>
        <color rgb="FFFFEB84"/>
        <color rgb="FF63BE7B"/>
      </colorScale>
    </cfRule>
  </conditionalFormatting>
  <conditionalFormatting sqref="P16">
    <cfRule type="colorScale" priority="894">
      <colorScale>
        <cfvo type="min"/>
        <cfvo type="percentile" val="50"/>
        <cfvo type="max"/>
        <color rgb="FFF8696B"/>
        <color rgb="FFFFEB84"/>
        <color rgb="FF63BE7B"/>
      </colorScale>
    </cfRule>
  </conditionalFormatting>
  <conditionalFormatting sqref="P16">
    <cfRule type="colorScale" priority="893">
      <colorScale>
        <cfvo type="min"/>
        <cfvo type="percentile" val="50"/>
        <cfvo type="max"/>
        <color rgb="FFF8696B"/>
        <color rgb="FFFFEB84"/>
        <color rgb="FF63BE7B"/>
      </colorScale>
    </cfRule>
  </conditionalFormatting>
  <conditionalFormatting sqref="P18">
    <cfRule type="colorScale" priority="892">
      <colorScale>
        <cfvo type="min"/>
        <cfvo type="percentile" val="50"/>
        <cfvo type="max"/>
        <color rgb="FFF8696B"/>
        <color rgb="FFFFEB84"/>
        <color rgb="FF63BE7B"/>
      </colorScale>
    </cfRule>
  </conditionalFormatting>
  <conditionalFormatting sqref="P17">
    <cfRule type="colorScale" priority="891">
      <colorScale>
        <cfvo type="min"/>
        <cfvo type="percentile" val="50"/>
        <cfvo type="max"/>
        <color rgb="FFF8696B"/>
        <color rgb="FFFFEB84"/>
        <color rgb="FF63BE7B"/>
      </colorScale>
    </cfRule>
  </conditionalFormatting>
  <conditionalFormatting sqref="P18">
    <cfRule type="colorScale" priority="890">
      <colorScale>
        <cfvo type="min"/>
        <cfvo type="percentile" val="50"/>
        <cfvo type="max"/>
        <color rgb="FFF8696B"/>
        <color rgb="FFFFEB84"/>
        <color rgb="FF63BE7B"/>
      </colorScale>
    </cfRule>
  </conditionalFormatting>
  <conditionalFormatting sqref="P18">
    <cfRule type="colorScale" priority="889">
      <colorScale>
        <cfvo type="min"/>
        <cfvo type="percentile" val="50"/>
        <cfvo type="max"/>
        <color rgb="FFF8696B"/>
        <color rgb="FFFFEB84"/>
        <color rgb="FF63BE7B"/>
      </colorScale>
    </cfRule>
  </conditionalFormatting>
  <conditionalFormatting sqref="P19">
    <cfRule type="colorScale" priority="887">
      <colorScale>
        <cfvo type="min"/>
        <cfvo type="percentile" val="50"/>
        <cfvo type="max"/>
        <color rgb="FFF8696B"/>
        <color rgb="FFFFEB84"/>
        <color rgb="FF63BE7B"/>
      </colorScale>
    </cfRule>
  </conditionalFormatting>
  <conditionalFormatting sqref="P17">
    <cfRule type="colorScale" priority="886">
      <colorScale>
        <cfvo type="min"/>
        <cfvo type="percentile" val="50"/>
        <cfvo type="max"/>
        <color rgb="FFF8696B"/>
        <color rgb="FFFFEB84"/>
        <color rgb="FF63BE7B"/>
      </colorScale>
    </cfRule>
  </conditionalFormatting>
  <conditionalFormatting sqref="P19">
    <cfRule type="colorScale" priority="885">
      <colorScale>
        <cfvo type="min"/>
        <cfvo type="percentile" val="50"/>
        <cfvo type="max"/>
        <color rgb="FFF8696B"/>
        <color rgb="FFFFEB84"/>
        <color rgb="FF63BE7B"/>
      </colorScale>
    </cfRule>
  </conditionalFormatting>
  <conditionalFormatting sqref="P18">
    <cfRule type="colorScale" priority="884">
      <colorScale>
        <cfvo type="min"/>
        <cfvo type="percentile" val="50"/>
        <cfvo type="max"/>
        <color rgb="FFF8696B"/>
        <color rgb="FFFFEB84"/>
        <color rgb="FF63BE7B"/>
      </colorScale>
    </cfRule>
  </conditionalFormatting>
  <conditionalFormatting sqref="P19">
    <cfRule type="colorScale" priority="882">
      <colorScale>
        <cfvo type="min"/>
        <cfvo type="percentile" val="50"/>
        <cfvo type="max"/>
        <color rgb="FFF8696B"/>
        <color rgb="FFFFEB84"/>
        <color rgb="FF63BE7B"/>
      </colorScale>
    </cfRule>
  </conditionalFormatting>
  <conditionalFormatting sqref="P18">
    <cfRule type="colorScale" priority="881">
      <colorScale>
        <cfvo type="min"/>
        <cfvo type="percentile" val="50"/>
        <cfvo type="max"/>
        <color rgb="FFF8696B"/>
        <color rgb="FFFFEB84"/>
        <color rgb="FF63BE7B"/>
      </colorScale>
    </cfRule>
  </conditionalFormatting>
  <conditionalFormatting sqref="P16">
    <cfRule type="colorScale" priority="880">
      <colorScale>
        <cfvo type="min"/>
        <cfvo type="percentile" val="50"/>
        <cfvo type="max"/>
        <color rgb="FFF8696B"/>
        <color rgb="FFFFEB84"/>
        <color rgb="FF63BE7B"/>
      </colorScale>
    </cfRule>
  </conditionalFormatting>
  <conditionalFormatting sqref="P17">
    <cfRule type="colorScale" priority="879">
      <colorScale>
        <cfvo type="min"/>
        <cfvo type="percentile" val="50"/>
        <cfvo type="max"/>
        <color rgb="FFF8696B"/>
        <color rgb="FFFFEB84"/>
        <color rgb="FF63BE7B"/>
      </colorScale>
    </cfRule>
  </conditionalFormatting>
  <conditionalFormatting sqref="P18">
    <cfRule type="colorScale" priority="878">
      <colorScale>
        <cfvo type="min"/>
        <cfvo type="percentile" val="50"/>
        <cfvo type="max"/>
        <color rgb="FFF8696B"/>
        <color rgb="FFFFEB84"/>
        <color rgb="FF63BE7B"/>
      </colorScale>
    </cfRule>
  </conditionalFormatting>
  <conditionalFormatting sqref="P18">
    <cfRule type="colorScale" priority="877">
      <colorScale>
        <cfvo type="min"/>
        <cfvo type="percentile" val="50"/>
        <cfvo type="max"/>
        <color rgb="FFF8696B"/>
        <color rgb="FFFFEB84"/>
        <color rgb="FF63BE7B"/>
      </colorScale>
    </cfRule>
  </conditionalFormatting>
  <conditionalFormatting sqref="P18">
    <cfRule type="colorScale" priority="876">
      <colorScale>
        <cfvo type="min"/>
        <cfvo type="percentile" val="50"/>
        <cfvo type="max"/>
        <color rgb="FFF8696B"/>
        <color rgb="FFFFEB84"/>
        <color rgb="FF63BE7B"/>
      </colorScale>
    </cfRule>
  </conditionalFormatting>
  <conditionalFormatting sqref="P19">
    <cfRule type="colorScale" priority="874">
      <colorScale>
        <cfvo type="min"/>
        <cfvo type="percentile" val="50"/>
        <cfvo type="max"/>
        <color rgb="FFF8696B"/>
        <color rgb="FFFFEB84"/>
        <color rgb="FF63BE7B"/>
      </colorScale>
    </cfRule>
  </conditionalFormatting>
  <conditionalFormatting sqref="P17">
    <cfRule type="colorScale" priority="873">
      <colorScale>
        <cfvo type="min"/>
        <cfvo type="percentile" val="50"/>
        <cfvo type="max"/>
        <color rgb="FFF8696B"/>
        <color rgb="FFFFEB84"/>
        <color rgb="FF63BE7B"/>
      </colorScale>
    </cfRule>
  </conditionalFormatting>
  <conditionalFormatting sqref="P16">
    <cfRule type="colorScale" priority="872">
      <colorScale>
        <cfvo type="min"/>
        <cfvo type="percentile" val="50"/>
        <cfvo type="max"/>
        <color rgb="FFF8696B"/>
        <color rgb="FFFFEB84"/>
        <color rgb="FF63BE7B"/>
      </colorScale>
    </cfRule>
  </conditionalFormatting>
  <conditionalFormatting sqref="P17">
    <cfRule type="colorScale" priority="871">
      <colorScale>
        <cfvo type="min"/>
        <cfvo type="percentile" val="50"/>
        <cfvo type="max"/>
        <color rgb="FFF8696B"/>
        <color rgb="FFFFEB84"/>
        <color rgb="FF63BE7B"/>
      </colorScale>
    </cfRule>
  </conditionalFormatting>
  <conditionalFormatting sqref="P18">
    <cfRule type="colorScale" priority="869">
      <colorScale>
        <cfvo type="min"/>
        <cfvo type="percentile" val="50"/>
        <cfvo type="max"/>
        <color rgb="FFF8696B"/>
        <color rgb="FFFFEB84"/>
        <color rgb="FF63BE7B"/>
      </colorScale>
    </cfRule>
  </conditionalFormatting>
  <conditionalFormatting sqref="P19">
    <cfRule type="colorScale" priority="866">
      <colorScale>
        <cfvo type="min"/>
        <cfvo type="percentile" val="50"/>
        <cfvo type="max"/>
        <color rgb="FFF8696B"/>
        <color rgb="FFFFEB84"/>
        <color rgb="FF63BE7B"/>
      </colorScale>
    </cfRule>
  </conditionalFormatting>
  <conditionalFormatting sqref="P18">
    <cfRule type="colorScale" priority="865">
      <colorScale>
        <cfvo type="min"/>
        <cfvo type="percentile" val="50"/>
        <cfvo type="max"/>
        <color rgb="FFF8696B"/>
        <color rgb="FFFFEB84"/>
        <color rgb="FF63BE7B"/>
      </colorScale>
    </cfRule>
  </conditionalFormatting>
  <conditionalFormatting sqref="P19">
    <cfRule type="colorScale" priority="863">
      <colorScale>
        <cfvo type="min"/>
        <cfvo type="percentile" val="50"/>
        <cfvo type="max"/>
        <color rgb="FFF8696B"/>
        <color rgb="FFFFEB84"/>
        <color rgb="FF63BE7B"/>
      </colorScale>
    </cfRule>
  </conditionalFormatting>
  <conditionalFormatting sqref="P16">
    <cfRule type="colorScale" priority="862">
      <colorScale>
        <cfvo type="min"/>
        <cfvo type="percentile" val="50"/>
        <cfvo type="max"/>
        <color rgb="FFF8696B"/>
        <color rgb="FFFFEB84"/>
        <color rgb="FF63BE7B"/>
      </colorScale>
    </cfRule>
  </conditionalFormatting>
  <conditionalFormatting sqref="P17">
    <cfRule type="colorScale" priority="860">
      <colorScale>
        <cfvo type="min"/>
        <cfvo type="percentile" val="50"/>
        <cfvo type="max"/>
        <color rgb="FFF8696B"/>
        <color rgb="FFFFEB84"/>
        <color rgb="FF63BE7B"/>
      </colorScale>
    </cfRule>
  </conditionalFormatting>
  <conditionalFormatting sqref="P18">
    <cfRule type="colorScale" priority="859">
      <colorScale>
        <cfvo type="min"/>
        <cfvo type="percentile" val="50"/>
        <cfvo type="max"/>
        <color rgb="FFF8696B"/>
        <color rgb="FFFFEB84"/>
        <color rgb="FF63BE7B"/>
      </colorScale>
    </cfRule>
  </conditionalFormatting>
  <conditionalFormatting sqref="P19">
    <cfRule type="colorScale" priority="857">
      <colorScale>
        <cfvo type="min"/>
        <cfvo type="percentile" val="50"/>
        <cfvo type="max"/>
        <color rgb="FFF8696B"/>
        <color rgb="FFFFEB84"/>
        <color rgb="FF63BE7B"/>
      </colorScale>
    </cfRule>
  </conditionalFormatting>
  <conditionalFormatting sqref="P19">
    <cfRule type="colorScale" priority="856">
      <colorScale>
        <cfvo type="min"/>
        <cfvo type="percentile" val="50"/>
        <cfvo type="max"/>
        <color rgb="FFF8696B"/>
        <color rgb="FFFFEB84"/>
        <color rgb="FF63BE7B"/>
      </colorScale>
    </cfRule>
  </conditionalFormatting>
  <conditionalFormatting sqref="P17">
    <cfRule type="colorScale" priority="855">
      <colorScale>
        <cfvo type="min"/>
        <cfvo type="percentile" val="50"/>
        <cfvo type="max"/>
        <color rgb="FFF8696B"/>
        <color rgb="FFFFEB84"/>
        <color rgb="FF63BE7B"/>
      </colorScale>
    </cfRule>
  </conditionalFormatting>
  <conditionalFormatting sqref="P19">
    <cfRule type="colorScale" priority="854">
      <colorScale>
        <cfvo type="min"/>
        <cfvo type="percentile" val="50"/>
        <cfvo type="max"/>
        <color rgb="FFF8696B"/>
        <color rgb="FFFFEB84"/>
        <color rgb="FF63BE7B"/>
      </colorScale>
    </cfRule>
  </conditionalFormatting>
  <conditionalFormatting sqref="P17">
    <cfRule type="colorScale" priority="852">
      <colorScale>
        <cfvo type="min"/>
        <cfvo type="percentile" val="50"/>
        <cfvo type="max"/>
        <color rgb="FFF8696B"/>
        <color rgb="FFFFEB84"/>
        <color rgb="FF63BE7B"/>
      </colorScale>
    </cfRule>
  </conditionalFormatting>
  <conditionalFormatting sqref="P17">
    <cfRule type="colorScale" priority="851">
      <colorScale>
        <cfvo type="min"/>
        <cfvo type="percentile" val="50"/>
        <cfvo type="max"/>
        <color rgb="FFF8696B"/>
        <color rgb="FFFFEB84"/>
        <color rgb="FF63BE7B"/>
      </colorScale>
    </cfRule>
  </conditionalFormatting>
  <conditionalFormatting sqref="P18">
    <cfRule type="colorScale" priority="850">
      <colorScale>
        <cfvo type="min"/>
        <cfvo type="percentile" val="50"/>
        <cfvo type="max"/>
        <color rgb="FFF8696B"/>
        <color rgb="FFFFEB84"/>
        <color rgb="FF63BE7B"/>
      </colorScale>
    </cfRule>
  </conditionalFormatting>
  <conditionalFormatting sqref="P19">
    <cfRule type="colorScale" priority="848">
      <colorScale>
        <cfvo type="min"/>
        <cfvo type="percentile" val="50"/>
        <cfvo type="max"/>
        <color rgb="FFF8696B"/>
        <color rgb="FFFFEB84"/>
        <color rgb="FF63BE7B"/>
      </colorScale>
    </cfRule>
  </conditionalFormatting>
  <conditionalFormatting sqref="P19">
    <cfRule type="colorScale" priority="847">
      <colorScale>
        <cfvo type="min"/>
        <cfvo type="percentile" val="50"/>
        <cfvo type="max"/>
        <color rgb="FFF8696B"/>
        <color rgb="FFFFEB84"/>
        <color rgb="FF63BE7B"/>
      </colorScale>
    </cfRule>
  </conditionalFormatting>
  <conditionalFormatting sqref="P18">
    <cfRule type="colorScale" priority="846">
      <colorScale>
        <cfvo type="min"/>
        <cfvo type="percentile" val="50"/>
        <cfvo type="max"/>
        <color rgb="FFF8696B"/>
        <color rgb="FFFFEB84"/>
        <color rgb="FF63BE7B"/>
      </colorScale>
    </cfRule>
  </conditionalFormatting>
  <conditionalFormatting sqref="P17">
    <cfRule type="colorScale" priority="844">
      <colorScale>
        <cfvo type="min"/>
        <cfvo type="percentile" val="50"/>
        <cfvo type="max"/>
        <color rgb="FFF8696B"/>
        <color rgb="FFFFEB84"/>
        <color rgb="FF63BE7B"/>
      </colorScale>
    </cfRule>
  </conditionalFormatting>
  <conditionalFormatting sqref="P18">
    <cfRule type="colorScale" priority="843">
      <colorScale>
        <cfvo type="min"/>
        <cfvo type="percentile" val="50"/>
        <cfvo type="max"/>
        <color rgb="FFF8696B"/>
        <color rgb="FFFFEB84"/>
        <color rgb="FF63BE7B"/>
      </colorScale>
    </cfRule>
  </conditionalFormatting>
  <conditionalFormatting sqref="P19">
    <cfRule type="colorScale" priority="841">
      <colorScale>
        <cfvo type="min"/>
        <cfvo type="percentile" val="50"/>
        <cfvo type="max"/>
        <color rgb="FFF8696B"/>
        <color rgb="FFFFEB84"/>
        <color rgb="FF63BE7B"/>
      </colorScale>
    </cfRule>
  </conditionalFormatting>
  <conditionalFormatting sqref="P17">
    <cfRule type="colorScale" priority="838">
      <colorScale>
        <cfvo type="min"/>
        <cfvo type="percentile" val="50"/>
        <cfvo type="max"/>
        <color rgb="FFF8696B"/>
        <color rgb="FFFFEB84"/>
        <color rgb="FF63BE7B"/>
      </colorScale>
    </cfRule>
  </conditionalFormatting>
  <conditionalFormatting sqref="P18">
    <cfRule type="colorScale" priority="837">
      <colorScale>
        <cfvo type="min"/>
        <cfvo type="percentile" val="50"/>
        <cfvo type="max"/>
        <color rgb="FFF8696B"/>
        <color rgb="FFFFEB84"/>
        <color rgb="FF63BE7B"/>
      </colorScale>
    </cfRule>
  </conditionalFormatting>
  <conditionalFormatting sqref="P19">
    <cfRule type="colorScale" priority="835">
      <colorScale>
        <cfvo type="min"/>
        <cfvo type="percentile" val="50"/>
        <cfvo type="max"/>
        <color rgb="FFF8696B"/>
        <color rgb="FFFFEB84"/>
        <color rgb="FF63BE7B"/>
      </colorScale>
    </cfRule>
  </conditionalFormatting>
  <conditionalFormatting sqref="P19">
    <cfRule type="colorScale" priority="834">
      <colorScale>
        <cfvo type="min"/>
        <cfvo type="percentile" val="50"/>
        <cfvo type="max"/>
        <color rgb="FFF8696B"/>
        <color rgb="FFFFEB84"/>
        <color rgb="FF63BE7B"/>
      </colorScale>
    </cfRule>
  </conditionalFormatting>
  <conditionalFormatting sqref="P20">
    <cfRule type="colorScale" priority="832">
      <colorScale>
        <cfvo type="min"/>
        <cfvo type="percentile" val="50"/>
        <cfvo type="max"/>
        <color rgb="FFF8696B"/>
        <color rgb="FFFFEB84"/>
        <color rgb="FF63BE7B"/>
      </colorScale>
    </cfRule>
  </conditionalFormatting>
  <conditionalFormatting sqref="P21">
    <cfRule type="colorScale" priority="833">
      <colorScale>
        <cfvo type="min"/>
        <cfvo type="percentile" val="50"/>
        <cfvo type="max"/>
        <color rgb="FFF8696B"/>
        <color rgb="FFFFEB84"/>
        <color rgb="FF63BE7B"/>
      </colorScale>
    </cfRule>
  </conditionalFormatting>
  <conditionalFormatting sqref="P22">
    <cfRule type="colorScale" priority="829">
      <colorScale>
        <cfvo type="min"/>
        <cfvo type="percentile" val="50"/>
        <cfvo type="max"/>
        <color rgb="FFF8696B"/>
        <color rgb="FFFFEB84"/>
        <color rgb="FF63BE7B"/>
      </colorScale>
    </cfRule>
  </conditionalFormatting>
  <conditionalFormatting sqref="P23">
    <cfRule type="colorScale" priority="827">
      <colorScale>
        <cfvo type="min"/>
        <cfvo type="percentile" val="50"/>
        <cfvo type="max"/>
        <color rgb="FFF8696B"/>
        <color rgb="FFFFEB84"/>
        <color rgb="FF63BE7B"/>
      </colorScale>
    </cfRule>
  </conditionalFormatting>
  <conditionalFormatting sqref="P23">
    <cfRule type="colorScale" priority="826">
      <colorScale>
        <cfvo type="min"/>
        <cfvo type="percentile" val="50"/>
        <cfvo type="max"/>
        <color rgb="FFF8696B"/>
        <color rgb="FFFFEB84"/>
        <color rgb="FF63BE7B"/>
      </colorScale>
    </cfRule>
  </conditionalFormatting>
  <conditionalFormatting sqref="P21">
    <cfRule type="colorScale" priority="825">
      <colorScale>
        <cfvo type="min"/>
        <cfvo type="percentile" val="50"/>
        <cfvo type="max"/>
        <color rgb="FFF8696B"/>
        <color rgb="FFFFEB84"/>
        <color rgb="FF63BE7B"/>
      </colorScale>
    </cfRule>
  </conditionalFormatting>
  <conditionalFormatting sqref="P23">
    <cfRule type="colorScale" priority="824">
      <colorScale>
        <cfvo type="min"/>
        <cfvo type="percentile" val="50"/>
        <cfvo type="max"/>
        <color rgb="FFF8696B"/>
        <color rgb="FFFFEB84"/>
        <color rgb="FF63BE7B"/>
      </colorScale>
    </cfRule>
  </conditionalFormatting>
  <conditionalFormatting sqref="P21">
    <cfRule type="colorScale" priority="822">
      <colorScale>
        <cfvo type="min"/>
        <cfvo type="percentile" val="50"/>
        <cfvo type="max"/>
        <color rgb="FFF8696B"/>
        <color rgb="FFFFEB84"/>
        <color rgb="FF63BE7B"/>
      </colorScale>
    </cfRule>
  </conditionalFormatting>
  <conditionalFormatting sqref="P21">
    <cfRule type="colorScale" priority="821">
      <colorScale>
        <cfvo type="min"/>
        <cfvo type="percentile" val="50"/>
        <cfvo type="max"/>
        <color rgb="FFF8696B"/>
        <color rgb="FFFFEB84"/>
        <color rgb="FF63BE7B"/>
      </colorScale>
    </cfRule>
  </conditionalFormatting>
  <conditionalFormatting sqref="P22">
    <cfRule type="colorScale" priority="820">
      <colorScale>
        <cfvo type="min"/>
        <cfvo type="percentile" val="50"/>
        <cfvo type="max"/>
        <color rgb="FFF8696B"/>
        <color rgb="FFFFEB84"/>
        <color rgb="FF63BE7B"/>
      </colorScale>
    </cfRule>
  </conditionalFormatting>
  <conditionalFormatting sqref="P23">
    <cfRule type="colorScale" priority="818">
      <colorScale>
        <cfvo type="min"/>
        <cfvo type="percentile" val="50"/>
        <cfvo type="max"/>
        <color rgb="FFF8696B"/>
        <color rgb="FFFFEB84"/>
        <color rgb="FF63BE7B"/>
      </colorScale>
    </cfRule>
  </conditionalFormatting>
  <conditionalFormatting sqref="P23">
    <cfRule type="colorScale" priority="817">
      <colorScale>
        <cfvo type="min"/>
        <cfvo type="percentile" val="50"/>
        <cfvo type="max"/>
        <color rgb="FFF8696B"/>
        <color rgb="FFFFEB84"/>
        <color rgb="FF63BE7B"/>
      </colorScale>
    </cfRule>
  </conditionalFormatting>
  <conditionalFormatting sqref="P22">
    <cfRule type="colorScale" priority="816">
      <colorScale>
        <cfvo type="min"/>
        <cfvo type="percentile" val="50"/>
        <cfvo type="max"/>
        <color rgb="FFF8696B"/>
        <color rgb="FFFFEB84"/>
        <color rgb="FF63BE7B"/>
      </colorScale>
    </cfRule>
  </conditionalFormatting>
  <conditionalFormatting sqref="P21">
    <cfRule type="colorScale" priority="814">
      <colorScale>
        <cfvo type="min"/>
        <cfvo type="percentile" val="50"/>
        <cfvo type="max"/>
        <color rgb="FFF8696B"/>
        <color rgb="FFFFEB84"/>
        <color rgb="FF63BE7B"/>
      </colorScale>
    </cfRule>
  </conditionalFormatting>
  <conditionalFormatting sqref="P22">
    <cfRule type="colorScale" priority="813">
      <colorScale>
        <cfvo type="min"/>
        <cfvo type="percentile" val="50"/>
        <cfvo type="max"/>
        <color rgb="FFF8696B"/>
        <color rgb="FFFFEB84"/>
        <color rgb="FF63BE7B"/>
      </colorScale>
    </cfRule>
  </conditionalFormatting>
  <conditionalFormatting sqref="P23">
    <cfRule type="colorScale" priority="811">
      <colorScale>
        <cfvo type="min"/>
        <cfvo type="percentile" val="50"/>
        <cfvo type="max"/>
        <color rgb="FFF8696B"/>
        <color rgb="FFFFEB84"/>
        <color rgb="FF63BE7B"/>
      </colorScale>
    </cfRule>
  </conditionalFormatting>
  <conditionalFormatting sqref="P21">
    <cfRule type="colorScale" priority="808">
      <colorScale>
        <cfvo type="min"/>
        <cfvo type="percentile" val="50"/>
        <cfvo type="max"/>
        <color rgb="FFF8696B"/>
        <color rgb="FFFFEB84"/>
        <color rgb="FF63BE7B"/>
      </colorScale>
    </cfRule>
  </conditionalFormatting>
  <conditionalFormatting sqref="P22">
    <cfRule type="colorScale" priority="807">
      <colorScale>
        <cfvo type="min"/>
        <cfvo type="percentile" val="50"/>
        <cfvo type="max"/>
        <color rgb="FFF8696B"/>
        <color rgb="FFFFEB84"/>
        <color rgb="FF63BE7B"/>
      </colorScale>
    </cfRule>
  </conditionalFormatting>
  <conditionalFormatting sqref="P23">
    <cfRule type="colorScale" priority="805">
      <colorScale>
        <cfvo type="min"/>
        <cfvo type="percentile" val="50"/>
        <cfvo type="max"/>
        <color rgb="FFF8696B"/>
        <color rgb="FFFFEB84"/>
        <color rgb="FF63BE7B"/>
      </colorScale>
    </cfRule>
  </conditionalFormatting>
  <conditionalFormatting sqref="P23">
    <cfRule type="colorScale" priority="804">
      <colorScale>
        <cfvo type="min"/>
        <cfvo type="percentile" val="50"/>
        <cfvo type="max"/>
        <color rgb="FFF8696B"/>
        <color rgb="FFFFEB84"/>
        <color rgb="FF63BE7B"/>
      </colorScale>
    </cfRule>
  </conditionalFormatting>
  <conditionalFormatting sqref="P20">
    <cfRule type="colorScale" priority="803">
      <colorScale>
        <cfvo type="min"/>
        <cfvo type="percentile" val="50"/>
        <cfvo type="max"/>
        <color rgb="FFF8696B"/>
        <color rgb="FFFFEB84"/>
        <color rgb="FF63BE7B"/>
      </colorScale>
    </cfRule>
  </conditionalFormatting>
  <conditionalFormatting sqref="P20">
    <cfRule type="colorScale" priority="800">
      <colorScale>
        <cfvo type="min"/>
        <cfvo type="percentile" val="50"/>
        <cfvo type="max"/>
        <color rgb="FFF8696B"/>
        <color rgb="FFFFEB84"/>
        <color rgb="FF63BE7B"/>
      </colorScale>
    </cfRule>
  </conditionalFormatting>
  <conditionalFormatting sqref="P20">
    <cfRule type="colorScale" priority="799">
      <colorScale>
        <cfvo type="min"/>
        <cfvo type="percentile" val="50"/>
        <cfvo type="max"/>
        <color rgb="FFF8696B"/>
        <color rgb="FFFFEB84"/>
        <color rgb="FF63BE7B"/>
      </colorScale>
    </cfRule>
  </conditionalFormatting>
  <conditionalFormatting sqref="P20">
    <cfRule type="colorScale" priority="798">
      <colorScale>
        <cfvo type="min"/>
        <cfvo type="percentile" val="50"/>
        <cfvo type="max"/>
        <color rgb="FFF8696B"/>
        <color rgb="FFFFEB84"/>
        <color rgb="FF63BE7B"/>
      </colorScale>
    </cfRule>
  </conditionalFormatting>
  <conditionalFormatting sqref="P21">
    <cfRule type="colorScale" priority="797">
      <colorScale>
        <cfvo type="min"/>
        <cfvo type="percentile" val="50"/>
        <cfvo type="max"/>
        <color rgb="FFF8696B"/>
        <color rgb="FFFFEB84"/>
        <color rgb="FF63BE7B"/>
      </colorScale>
    </cfRule>
  </conditionalFormatting>
  <conditionalFormatting sqref="P22">
    <cfRule type="colorScale" priority="796">
      <colorScale>
        <cfvo type="min"/>
        <cfvo type="percentile" val="50"/>
        <cfvo type="max"/>
        <color rgb="FFF8696B"/>
        <color rgb="FFFFEB84"/>
        <color rgb="FF63BE7B"/>
      </colorScale>
    </cfRule>
  </conditionalFormatting>
  <conditionalFormatting sqref="P23">
    <cfRule type="colorScale" priority="792">
      <colorScale>
        <cfvo type="min"/>
        <cfvo type="percentile" val="50"/>
        <cfvo type="max"/>
        <color rgb="FFF8696B"/>
        <color rgb="FFFFEB84"/>
        <color rgb="FF63BE7B"/>
      </colorScale>
    </cfRule>
  </conditionalFormatting>
  <conditionalFormatting sqref="P20">
    <cfRule type="colorScale" priority="791">
      <colorScale>
        <cfvo type="min"/>
        <cfvo type="percentile" val="50"/>
        <cfvo type="max"/>
        <color rgb="FFF8696B"/>
        <color rgb="FFFFEB84"/>
        <color rgb="FF63BE7B"/>
      </colorScale>
    </cfRule>
  </conditionalFormatting>
  <conditionalFormatting sqref="P20">
    <cfRule type="colorScale" priority="790">
      <colorScale>
        <cfvo type="min"/>
        <cfvo type="percentile" val="50"/>
        <cfvo type="max"/>
        <color rgb="FFF8696B"/>
        <color rgb="FFFFEB84"/>
        <color rgb="FF63BE7B"/>
      </colorScale>
    </cfRule>
  </conditionalFormatting>
  <conditionalFormatting sqref="P20">
    <cfRule type="colorScale" priority="789">
      <colorScale>
        <cfvo type="min"/>
        <cfvo type="percentile" val="50"/>
        <cfvo type="max"/>
        <color rgb="FFF8696B"/>
        <color rgb="FFFFEB84"/>
        <color rgb="FF63BE7B"/>
      </colorScale>
    </cfRule>
  </conditionalFormatting>
  <conditionalFormatting sqref="P22">
    <cfRule type="colorScale" priority="788">
      <colorScale>
        <cfvo type="min"/>
        <cfvo type="percentile" val="50"/>
        <cfvo type="max"/>
        <color rgb="FFF8696B"/>
        <color rgb="FFFFEB84"/>
        <color rgb="FF63BE7B"/>
      </colorScale>
    </cfRule>
  </conditionalFormatting>
  <conditionalFormatting sqref="P21">
    <cfRule type="colorScale" priority="787">
      <colorScale>
        <cfvo type="min"/>
        <cfvo type="percentile" val="50"/>
        <cfvo type="max"/>
        <color rgb="FFF8696B"/>
        <color rgb="FFFFEB84"/>
        <color rgb="FF63BE7B"/>
      </colorScale>
    </cfRule>
  </conditionalFormatting>
  <conditionalFormatting sqref="P22">
    <cfRule type="colorScale" priority="786">
      <colorScale>
        <cfvo type="min"/>
        <cfvo type="percentile" val="50"/>
        <cfvo type="max"/>
        <color rgb="FFF8696B"/>
        <color rgb="FFFFEB84"/>
        <color rgb="FF63BE7B"/>
      </colorScale>
    </cfRule>
  </conditionalFormatting>
  <conditionalFormatting sqref="P22">
    <cfRule type="colorScale" priority="785">
      <colorScale>
        <cfvo type="min"/>
        <cfvo type="percentile" val="50"/>
        <cfvo type="max"/>
        <color rgb="FFF8696B"/>
        <color rgb="FFFFEB84"/>
        <color rgb="FF63BE7B"/>
      </colorScale>
    </cfRule>
  </conditionalFormatting>
  <conditionalFormatting sqref="P23">
    <cfRule type="colorScale" priority="783">
      <colorScale>
        <cfvo type="min"/>
        <cfvo type="percentile" val="50"/>
        <cfvo type="max"/>
        <color rgb="FFF8696B"/>
        <color rgb="FFFFEB84"/>
        <color rgb="FF63BE7B"/>
      </colorScale>
    </cfRule>
  </conditionalFormatting>
  <conditionalFormatting sqref="P21">
    <cfRule type="colorScale" priority="782">
      <colorScale>
        <cfvo type="min"/>
        <cfvo type="percentile" val="50"/>
        <cfvo type="max"/>
        <color rgb="FFF8696B"/>
        <color rgb="FFFFEB84"/>
        <color rgb="FF63BE7B"/>
      </colorScale>
    </cfRule>
  </conditionalFormatting>
  <conditionalFormatting sqref="P23">
    <cfRule type="colorScale" priority="781">
      <colorScale>
        <cfvo type="min"/>
        <cfvo type="percentile" val="50"/>
        <cfvo type="max"/>
        <color rgb="FFF8696B"/>
        <color rgb="FFFFEB84"/>
        <color rgb="FF63BE7B"/>
      </colorScale>
    </cfRule>
  </conditionalFormatting>
  <conditionalFormatting sqref="P22">
    <cfRule type="colorScale" priority="780">
      <colorScale>
        <cfvo type="min"/>
        <cfvo type="percentile" val="50"/>
        <cfvo type="max"/>
        <color rgb="FFF8696B"/>
        <color rgb="FFFFEB84"/>
        <color rgb="FF63BE7B"/>
      </colorScale>
    </cfRule>
  </conditionalFormatting>
  <conditionalFormatting sqref="P23">
    <cfRule type="colorScale" priority="778">
      <colorScale>
        <cfvo type="min"/>
        <cfvo type="percentile" val="50"/>
        <cfvo type="max"/>
        <color rgb="FFF8696B"/>
        <color rgb="FFFFEB84"/>
        <color rgb="FF63BE7B"/>
      </colorScale>
    </cfRule>
  </conditionalFormatting>
  <conditionalFormatting sqref="P22">
    <cfRule type="colorScale" priority="777">
      <colorScale>
        <cfvo type="min"/>
        <cfvo type="percentile" val="50"/>
        <cfvo type="max"/>
        <color rgb="FFF8696B"/>
        <color rgb="FFFFEB84"/>
        <color rgb="FF63BE7B"/>
      </colorScale>
    </cfRule>
  </conditionalFormatting>
  <conditionalFormatting sqref="P20">
    <cfRule type="colorScale" priority="776">
      <colorScale>
        <cfvo type="min"/>
        <cfvo type="percentile" val="50"/>
        <cfvo type="max"/>
        <color rgb="FFF8696B"/>
        <color rgb="FFFFEB84"/>
        <color rgb="FF63BE7B"/>
      </colorScale>
    </cfRule>
  </conditionalFormatting>
  <conditionalFormatting sqref="P21">
    <cfRule type="colorScale" priority="775">
      <colorScale>
        <cfvo type="min"/>
        <cfvo type="percentile" val="50"/>
        <cfvo type="max"/>
        <color rgb="FFF8696B"/>
        <color rgb="FFFFEB84"/>
        <color rgb="FF63BE7B"/>
      </colorScale>
    </cfRule>
  </conditionalFormatting>
  <conditionalFormatting sqref="P22">
    <cfRule type="colorScale" priority="774">
      <colorScale>
        <cfvo type="min"/>
        <cfvo type="percentile" val="50"/>
        <cfvo type="max"/>
        <color rgb="FFF8696B"/>
        <color rgb="FFFFEB84"/>
        <color rgb="FF63BE7B"/>
      </colorScale>
    </cfRule>
  </conditionalFormatting>
  <conditionalFormatting sqref="P22">
    <cfRule type="colorScale" priority="773">
      <colorScale>
        <cfvo type="min"/>
        <cfvo type="percentile" val="50"/>
        <cfvo type="max"/>
        <color rgb="FFF8696B"/>
        <color rgb="FFFFEB84"/>
        <color rgb="FF63BE7B"/>
      </colorScale>
    </cfRule>
  </conditionalFormatting>
  <conditionalFormatting sqref="P22">
    <cfRule type="colorScale" priority="772">
      <colorScale>
        <cfvo type="min"/>
        <cfvo type="percentile" val="50"/>
        <cfvo type="max"/>
        <color rgb="FFF8696B"/>
        <color rgb="FFFFEB84"/>
        <color rgb="FF63BE7B"/>
      </colorScale>
    </cfRule>
  </conditionalFormatting>
  <conditionalFormatting sqref="P23">
    <cfRule type="colorScale" priority="770">
      <colorScale>
        <cfvo type="min"/>
        <cfvo type="percentile" val="50"/>
        <cfvo type="max"/>
        <color rgb="FFF8696B"/>
        <color rgb="FFFFEB84"/>
        <color rgb="FF63BE7B"/>
      </colorScale>
    </cfRule>
  </conditionalFormatting>
  <conditionalFormatting sqref="P21">
    <cfRule type="colorScale" priority="769">
      <colorScale>
        <cfvo type="min"/>
        <cfvo type="percentile" val="50"/>
        <cfvo type="max"/>
        <color rgb="FFF8696B"/>
        <color rgb="FFFFEB84"/>
        <color rgb="FF63BE7B"/>
      </colorScale>
    </cfRule>
  </conditionalFormatting>
  <conditionalFormatting sqref="P20">
    <cfRule type="colorScale" priority="768">
      <colorScale>
        <cfvo type="min"/>
        <cfvo type="percentile" val="50"/>
        <cfvo type="max"/>
        <color rgb="FFF8696B"/>
        <color rgb="FFFFEB84"/>
        <color rgb="FF63BE7B"/>
      </colorScale>
    </cfRule>
  </conditionalFormatting>
  <conditionalFormatting sqref="P21">
    <cfRule type="colorScale" priority="767">
      <colorScale>
        <cfvo type="min"/>
        <cfvo type="percentile" val="50"/>
        <cfvo type="max"/>
        <color rgb="FFF8696B"/>
        <color rgb="FFFFEB84"/>
        <color rgb="FF63BE7B"/>
      </colorScale>
    </cfRule>
  </conditionalFormatting>
  <conditionalFormatting sqref="P22">
    <cfRule type="colorScale" priority="765">
      <colorScale>
        <cfvo type="min"/>
        <cfvo type="percentile" val="50"/>
        <cfvo type="max"/>
        <color rgb="FFF8696B"/>
        <color rgb="FFFFEB84"/>
        <color rgb="FF63BE7B"/>
      </colorScale>
    </cfRule>
  </conditionalFormatting>
  <conditionalFormatting sqref="P23">
    <cfRule type="colorScale" priority="762">
      <colorScale>
        <cfvo type="min"/>
        <cfvo type="percentile" val="50"/>
        <cfvo type="max"/>
        <color rgb="FFF8696B"/>
        <color rgb="FFFFEB84"/>
        <color rgb="FF63BE7B"/>
      </colorScale>
    </cfRule>
  </conditionalFormatting>
  <conditionalFormatting sqref="P22">
    <cfRule type="colorScale" priority="761">
      <colorScale>
        <cfvo type="min"/>
        <cfvo type="percentile" val="50"/>
        <cfvo type="max"/>
        <color rgb="FFF8696B"/>
        <color rgb="FFFFEB84"/>
        <color rgb="FF63BE7B"/>
      </colorScale>
    </cfRule>
  </conditionalFormatting>
  <conditionalFormatting sqref="P23">
    <cfRule type="colorScale" priority="759">
      <colorScale>
        <cfvo type="min"/>
        <cfvo type="percentile" val="50"/>
        <cfvo type="max"/>
        <color rgb="FFF8696B"/>
        <color rgb="FFFFEB84"/>
        <color rgb="FF63BE7B"/>
      </colorScale>
    </cfRule>
  </conditionalFormatting>
  <conditionalFormatting sqref="P20">
    <cfRule type="colorScale" priority="758">
      <colorScale>
        <cfvo type="min"/>
        <cfvo type="percentile" val="50"/>
        <cfvo type="max"/>
        <color rgb="FFF8696B"/>
        <color rgb="FFFFEB84"/>
        <color rgb="FF63BE7B"/>
      </colorScale>
    </cfRule>
  </conditionalFormatting>
  <conditionalFormatting sqref="P21">
    <cfRule type="colorScale" priority="756">
      <colorScale>
        <cfvo type="min"/>
        <cfvo type="percentile" val="50"/>
        <cfvo type="max"/>
        <color rgb="FFF8696B"/>
        <color rgb="FFFFEB84"/>
        <color rgb="FF63BE7B"/>
      </colorScale>
    </cfRule>
  </conditionalFormatting>
  <conditionalFormatting sqref="P22">
    <cfRule type="colorScale" priority="755">
      <colorScale>
        <cfvo type="min"/>
        <cfvo type="percentile" val="50"/>
        <cfvo type="max"/>
        <color rgb="FFF8696B"/>
        <color rgb="FFFFEB84"/>
        <color rgb="FF63BE7B"/>
      </colorScale>
    </cfRule>
  </conditionalFormatting>
  <conditionalFormatting sqref="P23">
    <cfRule type="colorScale" priority="753">
      <colorScale>
        <cfvo type="min"/>
        <cfvo type="percentile" val="50"/>
        <cfvo type="max"/>
        <color rgb="FFF8696B"/>
        <color rgb="FFFFEB84"/>
        <color rgb="FF63BE7B"/>
      </colorScale>
    </cfRule>
  </conditionalFormatting>
  <conditionalFormatting sqref="P23">
    <cfRule type="colorScale" priority="752">
      <colorScale>
        <cfvo type="min"/>
        <cfvo type="percentile" val="50"/>
        <cfvo type="max"/>
        <color rgb="FFF8696B"/>
        <color rgb="FFFFEB84"/>
        <color rgb="FF63BE7B"/>
      </colorScale>
    </cfRule>
  </conditionalFormatting>
  <conditionalFormatting sqref="P21">
    <cfRule type="colorScale" priority="751">
      <colorScale>
        <cfvo type="min"/>
        <cfvo type="percentile" val="50"/>
        <cfvo type="max"/>
        <color rgb="FFF8696B"/>
        <color rgb="FFFFEB84"/>
        <color rgb="FF63BE7B"/>
      </colorScale>
    </cfRule>
  </conditionalFormatting>
  <conditionalFormatting sqref="P23">
    <cfRule type="colorScale" priority="750">
      <colorScale>
        <cfvo type="min"/>
        <cfvo type="percentile" val="50"/>
        <cfvo type="max"/>
        <color rgb="FFF8696B"/>
        <color rgb="FFFFEB84"/>
        <color rgb="FF63BE7B"/>
      </colorScale>
    </cfRule>
  </conditionalFormatting>
  <conditionalFormatting sqref="P21">
    <cfRule type="colorScale" priority="748">
      <colorScale>
        <cfvo type="min"/>
        <cfvo type="percentile" val="50"/>
        <cfvo type="max"/>
        <color rgb="FFF8696B"/>
        <color rgb="FFFFEB84"/>
        <color rgb="FF63BE7B"/>
      </colorScale>
    </cfRule>
  </conditionalFormatting>
  <conditionalFormatting sqref="P21">
    <cfRule type="colorScale" priority="747">
      <colorScale>
        <cfvo type="min"/>
        <cfvo type="percentile" val="50"/>
        <cfvo type="max"/>
        <color rgb="FFF8696B"/>
        <color rgb="FFFFEB84"/>
        <color rgb="FF63BE7B"/>
      </colorScale>
    </cfRule>
  </conditionalFormatting>
  <conditionalFormatting sqref="P22">
    <cfRule type="colorScale" priority="746">
      <colorScale>
        <cfvo type="min"/>
        <cfvo type="percentile" val="50"/>
        <cfvo type="max"/>
        <color rgb="FFF8696B"/>
        <color rgb="FFFFEB84"/>
        <color rgb="FF63BE7B"/>
      </colorScale>
    </cfRule>
  </conditionalFormatting>
  <conditionalFormatting sqref="P23">
    <cfRule type="colorScale" priority="744">
      <colorScale>
        <cfvo type="min"/>
        <cfvo type="percentile" val="50"/>
        <cfvo type="max"/>
        <color rgb="FFF8696B"/>
        <color rgb="FFFFEB84"/>
        <color rgb="FF63BE7B"/>
      </colorScale>
    </cfRule>
  </conditionalFormatting>
  <conditionalFormatting sqref="P23">
    <cfRule type="colorScale" priority="743">
      <colorScale>
        <cfvo type="min"/>
        <cfvo type="percentile" val="50"/>
        <cfvo type="max"/>
        <color rgb="FFF8696B"/>
        <color rgb="FFFFEB84"/>
        <color rgb="FF63BE7B"/>
      </colorScale>
    </cfRule>
  </conditionalFormatting>
  <conditionalFormatting sqref="P22">
    <cfRule type="colorScale" priority="742">
      <colorScale>
        <cfvo type="min"/>
        <cfvo type="percentile" val="50"/>
        <cfvo type="max"/>
        <color rgb="FFF8696B"/>
        <color rgb="FFFFEB84"/>
        <color rgb="FF63BE7B"/>
      </colorScale>
    </cfRule>
  </conditionalFormatting>
  <conditionalFormatting sqref="P21">
    <cfRule type="colorScale" priority="740">
      <colorScale>
        <cfvo type="min"/>
        <cfvo type="percentile" val="50"/>
        <cfvo type="max"/>
        <color rgb="FFF8696B"/>
        <color rgb="FFFFEB84"/>
        <color rgb="FF63BE7B"/>
      </colorScale>
    </cfRule>
  </conditionalFormatting>
  <conditionalFormatting sqref="P22">
    <cfRule type="colorScale" priority="739">
      <colorScale>
        <cfvo type="min"/>
        <cfvo type="percentile" val="50"/>
        <cfvo type="max"/>
        <color rgb="FFF8696B"/>
        <color rgb="FFFFEB84"/>
        <color rgb="FF63BE7B"/>
      </colorScale>
    </cfRule>
  </conditionalFormatting>
  <conditionalFormatting sqref="P23">
    <cfRule type="colorScale" priority="737">
      <colorScale>
        <cfvo type="min"/>
        <cfvo type="percentile" val="50"/>
        <cfvo type="max"/>
        <color rgb="FFF8696B"/>
        <color rgb="FFFFEB84"/>
        <color rgb="FF63BE7B"/>
      </colorScale>
    </cfRule>
  </conditionalFormatting>
  <conditionalFormatting sqref="P21">
    <cfRule type="colorScale" priority="734">
      <colorScale>
        <cfvo type="min"/>
        <cfvo type="percentile" val="50"/>
        <cfvo type="max"/>
        <color rgb="FFF8696B"/>
        <color rgb="FFFFEB84"/>
        <color rgb="FF63BE7B"/>
      </colorScale>
    </cfRule>
  </conditionalFormatting>
  <conditionalFormatting sqref="P22">
    <cfRule type="colorScale" priority="733">
      <colorScale>
        <cfvo type="min"/>
        <cfvo type="percentile" val="50"/>
        <cfvo type="max"/>
        <color rgb="FFF8696B"/>
        <color rgb="FFFFEB84"/>
        <color rgb="FF63BE7B"/>
      </colorScale>
    </cfRule>
  </conditionalFormatting>
  <conditionalFormatting sqref="P23">
    <cfRule type="colorScale" priority="731">
      <colorScale>
        <cfvo type="min"/>
        <cfvo type="percentile" val="50"/>
        <cfvo type="max"/>
        <color rgb="FFF8696B"/>
        <color rgb="FFFFEB84"/>
        <color rgb="FF63BE7B"/>
      </colorScale>
    </cfRule>
  </conditionalFormatting>
  <conditionalFormatting sqref="P23">
    <cfRule type="colorScale" priority="730">
      <colorScale>
        <cfvo type="min"/>
        <cfvo type="percentile" val="50"/>
        <cfvo type="max"/>
        <color rgb="FFF8696B"/>
        <color rgb="FFFFEB84"/>
        <color rgb="FF63BE7B"/>
      </colorScale>
    </cfRule>
  </conditionalFormatting>
  <conditionalFormatting sqref="P24">
    <cfRule type="colorScale" priority="728">
      <colorScale>
        <cfvo type="min"/>
        <cfvo type="percentile" val="50"/>
        <cfvo type="max"/>
        <color rgb="FFF8696B"/>
        <color rgb="FFFFEB84"/>
        <color rgb="FF63BE7B"/>
      </colorScale>
    </cfRule>
  </conditionalFormatting>
  <conditionalFormatting sqref="P25">
    <cfRule type="colorScale" priority="729">
      <colorScale>
        <cfvo type="min"/>
        <cfvo type="percentile" val="50"/>
        <cfvo type="max"/>
        <color rgb="FFF8696B"/>
        <color rgb="FFFFEB84"/>
        <color rgb="FF63BE7B"/>
      </colorScale>
    </cfRule>
  </conditionalFormatting>
  <conditionalFormatting sqref="P26">
    <cfRule type="colorScale" priority="725">
      <colorScale>
        <cfvo type="min"/>
        <cfvo type="percentile" val="50"/>
        <cfvo type="max"/>
        <color rgb="FFF8696B"/>
        <color rgb="FFFFEB84"/>
        <color rgb="FF63BE7B"/>
      </colorScale>
    </cfRule>
  </conditionalFormatting>
  <conditionalFormatting sqref="P27">
    <cfRule type="colorScale" priority="723">
      <colorScale>
        <cfvo type="min"/>
        <cfvo type="percentile" val="50"/>
        <cfvo type="max"/>
        <color rgb="FFF8696B"/>
        <color rgb="FFFFEB84"/>
        <color rgb="FF63BE7B"/>
      </colorScale>
    </cfRule>
  </conditionalFormatting>
  <conditionalFormatting sqref="P27">
    <cfRule type="colorScale" priority="722">
      <colorScale>
        <cfvo type="min"/>
        <cfvo type="percentile" val="50"/>
        <cfvo type="max"/>
        <color rgb="FFF8696B"/>
        <color rgb="FFFFEB84"/>
        <color rgb="FF63BE7B"/>
      </colorScale>
    </cfRule>
  </conditionalFormatting>
  <conditionalFormatting sqref="P25">
    <cfRule type="colorScale" priority="721">
      <colorScale>
        <cfvo type="min"/>
        <cfvo type="percentile" val="50"/>
        <cfvo type="max"/>
        <color rgb="FFF8696B"/>
        <color rgb="FFFFEB84"/>
        <color rgb="FF63BE7B"/>
      </colorScale>
    </cfRule>
  </conditionalFormatting>
  <conditionalFormatting sqref="P27">
    <cfRule type="colorScale" priority="720">
      <colorScale>
        <cfvo type="min"/>
        <cfvo type="percentile" val="50"/>
        <cfvo type="max"/>
        <color rgb="FFF8696B"/>
        <color rgb="FFFFEB84"/>
        <color rgb="FF63BE7B"/>
      </colorScale>
    </cfRule>
  </conditionalFormatting>
  <conditionalFormatting sqref="P25">
    <cfRule type="colorScale" priority="718">
      <colorScale>
        <cfvo type="min"/>
        <cfvo type="percentile" val="50"/>
        <cfvo type="max"/>
        <color rgb="FFF8696B"/>
        <color rgb="FFFFEB84"/>
        <color rgb="FF63BE7B"/>
      </colorScale>
    </cfRule>
  </conditionalFormatting>
  <conditionalFormatting sqref="P25">
    <cfRule type="colorScale" priority="717">
      <colorScale>
        <cfvo type="min"/>
        <cfvo type="percentile" val="50"/>
        <cfvo type="max"/>
        <color rgb="FFF8696B"/>
        <color rgb="FFFFEB84"/>
        <color rgb="FF63BE7B"/>
      </colorScale>
    </cfRule>
  </conditionalFormatting>
  <conditionalFormatting sqref="P26">
    <cfRule type="colorScale" priority="716">
      <colorScale>
        <cfvo type="min"/>
        <cfvo type="percentile" val="50"/>
        <cfvo type="max"/>
        <color rgb="FFF8696B"/>
        <color rgb="FFFFEB84"/>
        <color rgb="FF63BE7B"/>
      </colorScale>
    </cfRule>
  </conditionalFormatting>
  <conditionalFormatting sqref="P27">
    <cfRule type="colorScale" priority="714">
      <colorScale>
        <cfvo type="min"/>
        <cfvo type="percentile" val="50"/>
        <cfvo type="max"/>
        <color rgb="FFF8696B"/>
        <color rgb="FFFFEB84"/>
        <color rgb="FF63BE7B"/>
      </colorScale>
    </cfRule>
  </conditionalFormatting>
  <conditionalFormatting sqref="P27">
    <cfRule type="colorScale" priority="713">
      <colorScale>
        <cfvo type="min"/>
        <cfvo type="percentile" val="50"/>
        <cfvo type="max"/>
        <color rgb="FFF8696B"/>
        <color rgb="FFFFEB84"/>
        <color rgb="FF63BE7B"/>
      </colorScale>
    </cfRule>
  </conditionalFormatting>
  <conditionalFormatting sqref="P26">
    <cfRule type="colorScale" priority="712">
      <colorScale>
        <cfvo type="min"/>
        <cfvo type="percentile" val="50"/>
        <cfvo type="max"/>
        <color rgb="FFF8696B"/>
        <color rgb="FFFFEB84"/>
        <color rgb="FF63BE7B"/>
      </colorScale>
    </cfRule>
  </conditionalFormatting>
  <conditionalFormatting sqref="P25">
    <cfRule type="colorScale" priority="710">
      <colorScale>
        <cfvo type="min"/>
        <cfvo type="percentile" val="50"/>
        <cfvo type="max"/>
        <color rgb="FFF8696B"/>
        <color rgb="FFFFEB84"/>
        <color rgb="FF63BE7B"/>
      </colorScale>
    </cfRule>
  </conditionalFormatting>
  <conditionalFormatting sqref="P26">
    <cfRule type="colorScale" priority="709">
      <colorScale>
        <cfvo type="min"/>
        <cfvo type="percentile" val="50"/>
        <cfvo type="max"/>
        <color rgb="FFF8696B"/>
        <color rgb="FFFFEB84"/>
        <color rgb="FF63BE7B"/>
      </colorScale>
    </cfRule>
  </conditionalFormatting>
  <conditionalFormatting sqref="P27">
    <cfRule type="colorScale" priority="707">
      <colorScale>
        <cfvo type="min"/>
        <cfvo type="percentile" val="50"/>
        <cfvo type="max"/>
        <color rgb="FFF8696B"/>
        <color rgb="FFFFEB84"/>
        <color rgb="FF63BE7B"/>
      </colorScale>
    </cfRule>
  </conditionalFormatting>
  <conditionalFormatting sqref="P25">
    <cfRule type="colorScale" priority="704">
      <colorScale>
        <cfvo type="min"/>
        <cfvo type="percentile" val="50"/>
        <cfvo type="max"/>
        <color rgb="FFF8696B"/>
        <color rgb="FFFFEB84"/>
        <color rgb="FF63BE7B"/>
      </colorScale>
    </cfRule>
  </conditionalFormatting>
  <conditionalFormatting sqref="P26">
    <cfRule type="colorScale" priority="703">
      <colorScale>
        <cfvo type="min"/>
        <cfvo type="percentile" val="50"/>
        <cfvo type="max"/>
        <color rgb="FFF8696B"/>
        <color rgb="FFFFEB84"/>
        <color rgb="FF63BE7B"/>
      </colorScale>
    </cfRule>
  </conditionalFormatting>
  <conditionalFormatting sqref="P27">
    <cfRule type="colorScale" priority="701">
      <colorScale>
        <cfvo type="min"/>
        <cfvo type="percentile" val="50"/>
        <cfvo type="max"/>
        <color rgb="FFF8696B"/>
        <color rgb="FFFFEB84"/>
        <color rgb="FF63BE7B"/>
      </colorScale>
    </cfRule>
  </conditionalFormatting>
  <conditionalFormatting sqref="P27">
    <cfRule type="colorScale" priority="700">
      <colorScale>
        <cfvo type="min"/>
        <cfvo type="percentile" val="50"/>
        <cfvo type="max"/>
        <color rgb="FFF8696B"/>
        <color rgb="FFFFEB84"/>
        <color rgb="FF63BE7B"/>
      </colorScale>
    </cfRule>
  </conditionalFormatting>
  <conditionalFormatting sqref="P24">
    <cfRule type="colorScale" priority="699">
      <colorScale>
        <cfvo type="min"/>
        <cfvo type="percentile" val="50"/>
        <cfvo type="max"/>
        <color rgb="FFF8696B"/>
        <color rgb="FFFFEB84"/>
        <color rgb="FF63BE7B"/>
      </colorScale>
    </cfRule>
  </conditionalFormatting>
  <conditionalFormatting sqref="P24">
    <cfRule type="colorScale" priority="696">
      <colorScale>
        <cfvo type="min"/>
        <cfvo type="percentile" val="50"/>
        <cfvo type="max"/>
        <color rgb="FFF8696B"/>
        <color rgb="FFFFEB84"/>
        <color rgb="FF63BE7B"/>
      </colorScale>
    </cfRule>
  </conditionalFormatting>
  <conditionalFormatting sqref="P24">
    <cfRule type="colorScale" priority="695">
      <colorScale>
        <cfvo type="min"/>
        <cfvo type="percentile" val="50"/>
        <cfvo type="max"/>
        <color rgb="FFF8696B"/>
        <color rgb="FFFFEB84"/>
        <color rgb="FF63BE7B"/>
      </colorScale>
    </cfRule>
  </conditionalFormatting>
  <conditionalFormatting sqref="P24">
    <cfRule type="colorScale" priority="694">
      <colorScale>
        <cfvo type="min"/>
        <cfvo type="percentile" val="50"/>
        <cfvo type="max"/>
        <color rgb="FFF8696B"/>
        <color rgb="FFFFEB84"/>
        <color rgb="FF63BE7B"/>
      </colorScale>
    </cfRule>
  </conditionalFormatting>
  <conditionalFormatting sqref="P25">
    <cfRule type="colorScale" priority="693">
      <colorScale>
        <cfvo type="min"/>
        <cfvo type="percentile" val="50"/>
        <cfvo type="max"/>
        <color rgb="FFF8696B"/>
        <color rgb="FFFFEB84"/>
        <color rgb="FF63BE7B"/>
      </colorScale>
    </cfRule>
  </conditionalFormatting>
  <conditionalFormatting sqref="P26">
    <cfRule type="colorScale" priority="692">
      <colorScale>
        <cfvo type="min"/>
        <cfvo type="percentile" val="50"/>
        <cfvo type="max"/>
        <color rgb="FFF8696B"/>
        <color rgb="FFFFEB84"/>
        <color rgb="FF63BE7B"/>
      </colorScale>
    </cfRule>
  </conditionalFormatting>
  <conditionalFormatting sqref="P27">
    <cfRule type="colorScale" priority="688">
      <colorScale>
        <cfvo type="min"/>
        <cfvo type="percentile" val="50"/>
        <cfvo type="max"/>
        <color rgb="FFF8696B"/>
        <color rgb="FFFFEB84"/>
        <color rgb="FF63BE7B"/>
      </colorScale>
    </cfRule>
  </conditionalFormatting>
  <conditionalFormatting sqref="P24">
    <cfRule type="colorScale" priority="687">
      <colorScale>
        <cfvo type="min"/>
        <cfvo type="percentile" val="50"/>
        <cfvo type="max"/>
        <color rgb="FFF8696B"/>
        <color rgb="FFFFEB84"/>
        <color rgb="FF63BE7B"/>
      </colorScale>
    </cfRule>
  </conditionalFormatting>
  <conditionalFormatting sqref="P24">
    <cfRule type="colorScale" priority="686">
      <colorScale>
        <cfvo type="min"/>
        <cfvo type="percentile" val="50"/>
        <cfvo type="max"/>
        <color rgb="FFF8696B"/>
        <color rgb="FFFFEB84"/>
        <color rgb="FF63BE7B"/>
      </colorScale>
    </cfRule>
  </conditionalFormatting>
  <conditionalFormatting sqref="P24">
    <cfRule type="colorScale" priority="685">
      <colorScale>
        <cfvo type="min"/>
        <cfvo type="percentile" val="50"/>
        <cfvo type="max"/>
        <color rgb="FFF8696B"/>
        <color rgb="FFFFEB84"/>
        <color rgb="FF63BE7B"/>
      </colorScale>
    </cfRule>
  </conditionalFormatting>
  <conditionalFormatting sqref="P26">
    <cfRule type="colorScale" priority="684">
      <colorScale>
        <cfvo type="min"/>
        <cfvo type="percentile" val="50"/>
        <cfvo type="max"/>
        <color rgb="FFF8696B"/>
        <color rgb="FFFFEB84"/>
        <color rgb="FF63BE7B"/>
      </colorScale>
    </cfRule>
  </conditionalFormatting>
  <conditionalFormatting sqref="P25">
    <cfRule type="colorScale" priority="683">
      <colorScale>
        <cfvo type="min"/>
        <cfvo type="percentile" val="50"/>
        <cfvo type="max"/>
        <color rgb="FFF8696B"/>
        <color rgb="FFFFEB84"/>
        <color rgb="FF63BE7B"/>
      </colorScale>
    </cfRule>
  </conditionalFormatting>
  <conditionalFormatting sqref="P26">
    <cfRule type="colorScale" priority="682">
      <colorScale>
        <cfvo type="min"/>
        <cfvo type="percentile" val="50"/>
        <cfvo type="max"/>
        <color rgb="FFF8696B"/>
        <color rgb="FFFFEB84"/>
        <color rgb="FF63BE7B"/>
      </colorScale>
    </cfRule>
  </conditionalFormatting>
  <conditionalFormatting sqref="P26">
    <cfRule type="colorScale" priority="681">
      <colorScale>
        <cfvo type="min"/>
        <cfvo type="percentile" val="50"/>
        <cfvo type="max"/>
        <color rgb="FFF8696B"/>
        <color rgb="FFFFEB84"/>
        <color rgb="FF63BE7B"/>
      </colorScale>
    </cfRule>
  </conditionalFormatting>
  <conditionalFormatting sqref="P27">
    <cfRule type="colorScale" priority="679">
      <colorScale>
        <cfvo type="min"/>
        <cfvo type="percentile" val="50"/>
        <cfvo type="max"/>
        <color rgb="FFF8696B"/>
        <color rgb="FFFFEB84"/>
        <color rgb="FF63BE7B"/>
      </colorScale>
    </cfRule>
  </conditionalFormatting>
  <conditionalFormatting sqref="P25">
    <cfRule type="colorScale" priority="678">
      <colorScale>
        <cfvo type="min"/>
        <cfvo type="percentile" val="50"/>
        <cfvo type="max"/>
        <color rgb="FFF8696B"/>
        <color rgb="FFFFEB84"/>
        <color rgb="FF63BE7B"/>
      </colorScale>
    </cfRule>
  </conditionalFormatting>
  <conditionalFormatting sqref="P27">
    <cfRule type="colorScale" priority="677">
      <colorScale>
        <cfvo type="min"/>
        <cfvo type="percentile" val="50"/>
        <cfvo type="max"/>
        <color rgb="FFF8696B"/>
        <color rgb="FFFFEB84"/>
        <color rgb="FF63BE7B"/>
      </colorScale>
    </cfRule>
  </conditionalFormatting>
  <conditionalFormatting sqref="P26">
    <cfRule type="colorScale" priority="676">
      <colorScale>
        <cfvo type="min"/>
        <cfvo type="percentile" val="50"/>
        <cfvo type="max"/>
        <color rgb="FFF8696B"/>
        <color rgb="FFFFEB84"/>
        <color rgb="FF63BE7B"/>
      </colorScale>
    </cfRule>
  </conditionalFormatting>
  <conditionalFormatting sqref="P27">
    <cfRule type="colorScale" priority="674">
      <colorScale>
        <cfvo type="min"/>
        <cfvo type="percentile" val="50"/>
        <cfvo type="max"/>
        <color rgb="FFF8696B"/>
        <color rgb="FFFFEB84"/>
        <color rgb="FF63BE7B"/>
      </colorScale>
    </cfRule>
  </conditionalFormatting>
  <conditionalFormatting sqref="P26">
    <cfRule type="colorScale" priority="673">
      <colorScale>
        <cfvo type="min"/>
        <cfvo type="percentile" val="50"/>
        <cfvo type="max"/>
        <color rgb="FFF8696B"/>
        <color rgb="FFFFEB84"/>
        <color rgb="FF63BE7B"/>
      </colorScale>
    </cfRule>
  </conditionalFormatting>
  <conditionalFormatting sqref="P24">
    <cfRule type="colorScale" priority="672">
      <colorScale>
        <cfvo type="min"/>
        <cfvo type="percentile" val="50"/>
        <cfvo type="max"/>
        <color rgb="FFF8696B"/>
        <color rgb="FFFFEB84"/>
        <color rgb="FF63BE7B"/>
      </colorScale>
    </cfRule>
  </conditionalFormatting>
  <conditionalFormatting sqref="P25">
    <cfRule type="colorScale" priority="671">
      <colorScale>
        <cfvo type="min"/>
        <cfvo type="percentile" val="50"/>
        <cfvo type="max"/>
        <color rgb="FFF8696B"/>
        <color rgb="FFFFEB84"/>
        <color rgb="FF63BE7B"/>
      </colorScale>
    </cfRule>
  </conditionalFormatting>
  <conditionalFormatting sqref="P26">
    <cfRule type="colorScale" priority="670">
      <colorScale>
        <cfvo type="min"/>
        <cfvo type="percentile" val="50"/>
        <cfvo type="max"/>
        <color rgb="FFF8696B"/>
        <color rgb="FFFFEB84"/>
        <color rgb="FF63BE7B"/>
      </colorScale>
    </cfRule>
  </conditionalFormatting>
  <conditionalFormatting sqref="P26">
    <cfRule type="colorScale" priority="669">
      <colorScale>
        <cfvo type="min"/>
        <cfvo type="percentile" val="50"/>
        <cfvo type="max"/>
        <color rgb="FFF8696B"/>
        <color rgb="FFFFEB84"/>
        <color rgb="FF63BE7B"/>
      </colorScale>
    </cfRule>
  </conditionalFormatting>
  <conditionalFormatting sqref="P26">
    <cfRule type="colorScale" priority="668">
      <colorScale>
        <cfvo type="min"/>
        <cfvo type="percentile" val="50"/>
        <cfvo type="max"/>
        <color rgb="FFF8696B"/>
        <color rgb="FFFFEB84"/>
        <color rgb="FF63BE7B"/>
      </colorScale>
    </cfRule>
  </conditionalFormatting>
  <conditionalFormatting sqref="P27">
    <cfRule type="colorScale" priority="666">
      <colorScale>
        <cfvo type="min"/>
        <cfvo type="percentile" val="50"/>
        <cfvo type="max"/>
        <color rgb="FFF8696B"/>
        <color rgb="FFFFEB84"/>
        <color rgb="FF63BE7B"/>
      </colorScale>
    </cfRule>
  </conditionalFormatting>
  <conditionalFormatting sqref="P25">
    <cfRule type="colorScale" priority="665">
      <colorScale>
        <cfvo type="min"/>
        <cfvo type="percentile" val="50"/>
        <cfvo type="max"/>
        <color rgb="FFF8696B"/>
        <color rgb="FFFFEB84"/>
        <color rgb="FF63BE7B"/>
      </colorScale>
    </cfRule>
  </conditionalFormatting>
  <conditionalFormatting sqref="P24">
    <cfRule type="colorScale" priority="664">
      <colorScale>
        <cfvo type="min"/>
        <cfvo type="percentile" val="50"/>
        <cfvo type="max"/>
        <color rgb="FFF8696B"/>
        <color rgb="FFFFEB84"/>
        <color rgb="FF63BE7B"/>
      </colorScale>
    </cfRule>
  </conditionalFormatting>
  <conditionalFormatting sqref="P25">
    <cfRule type="colorScale" priority="663">
      <colorScale>
        <cfvo type="min"/>
        <cfvo type="percentile" val="50"/>
        <cfvo type="max"/>
        <color rgb="FFF8696B"/>
        <color rgb="FFFFEB84"/>
        <color rgb="FF63BE7B"/>
      </colorScale>
    </cfRule>
  </conditionalFormatting>
  <conditionalFormatting sqref="P26">
    <cfRule type="colorScale" priority="661">
      <colorScale>
        <cfvo type="min"/>
        <cfvo type="percentile" val="50"/>
        <cfvo type="max"/>
        <color rgb="FFF8696B"/>
        <color rgb="FFFFEB84"/>
        <color rgb="FF63BE7B"/>
      </colorScale>
    </cfRule>
  </conditionalFormatting>
  <conditionalFormatting sqref="P27">
    <cfRule type="colorScale" priority="658">
      <colorScale>
        <cfvo type="min"/>
        <cfvo type="percentile" val="50"/>
        <cfvo type="max"/>
        <color rgb="FFF8696B"/>
        <color rgb="FFFFEB84"/>
        <color rgb="FF63BE7B"/>
      </colorScale>
    </cfRule>
  </conditionalFormatting>
  <conditionalFormatting sqref="P26">
    <cfRule type="colorScale" priority="657">
      <colorScale>
        <cfvo type="min"/>
        <cfvo type="percentile" val="50"/>
        <cfvo type="max"/>
        <color rgb="FFF8696B"/>
        <color rgb="FFFFEB84"/>
        <color rgb="FF63BE7B"/>
      </colorScale>
    </cfRule>
  </conditionalFormatting>
  <conditionalFormatting sqref="P27">
    <cfRule type="colorScale" priority="655">
      <colorScale>
        <cfvo type="min"/>
        <cfvo type="percentile" val="50"/>
        <cfvo type="max"/>
        <color rgb="FFF8696B"/>
        <color rgb="FFFFEB84"/>
        <color rgb="FF63BE7B"/>
      </colorScale>
    </cfRule>
  </conditionalFormatting>
  <conditionalFormatting sqref="P24">
    <cfRule type="colorScale" priority="654">
      <colorScale>
        <cfvo type="min"/>
        <cfvo type="percentile" val="50"/>
        <cfvo type="max"/>
        <color rgb="FFF8696B"/>
        <color rgb="FFFFEB84"/>
        <color rgb="FF63BE7B"/>
      </colorScale>
    </cfRule>
  </conditionalFormatting>
  <conditionalFormatting sqref="P25">
    <cfRule type="colorScale" priority="652">
      <colorScale>
        <cfvo type="min"/>
        <cfvo type="percentile" val="50"/>
        <cfvo type="max"/>
        <color rgb="FFF8696B"/>
        <color rgb="FFFFEB84"/>
        <color rgb="FF63BE7B"/>
      </colorScale>
    </cfRule>
  </conditionalFormatting>
  <conditionalFormatting sqref="P26">
    <cfRule type="colorScale" priority="651">
      <colorScale>
        <cfvo type="min"/>
        <cfvo type="percentile" val="50"/>
        <cfvo type="max"/>
        <color rgb="FFF8696B"/>
        <color rgb="FFFFEB84"/>
        <color rgb="FF63BE7B"/>
      </colorScale>
    </cfRule>
  </conditionalFormatting>
  <conditionalFormatting sqref="P27">
    <cfRule type="colorScale" priority="649">
      <colorScale>
        <cfvo type="min"/>
        <cfvo type="percentile" val="50"/>
        <cfvo type="max"/>
        <color rgb="FFF8696B"/>
        <color rgb="FFFFEB84"/>
        <color rgb="FF63BE7B"/>
      </colorScale>
    </cfRule>
  </conditionalFormatting>
  <conditionalFormatting sqref="P27">
    <cfRule type="colorScale" priority="648">
      <colorScale>
        <cfvo type="min"/>
        <cfvo type="percentile" val="50"/>
        <cfvo type="max"/>
        <color rgb="FFF8696B"/>
        <color rgb="FFFFEB84"/>
        <color rgb="FF63BE7B"/>
      </colorScale>
    </cfRule>
  </conditionalFormatting>
  <conditionalFormatting sqref="P25">
    <cfRule type="colorScale" priority="647">
      <colorScale>
        <cfvo type="min"/>
        <cfvo type="percentile" val="50"/>
        <cfvo type="max"/>
        <color rgb="FFF8696B"/>
        <color rgb="FFFFEB84"/>
        <color rgb="FF63BE7B"/>
      </colorScale>
    </cfRule>
  </conditionalFormatting>
  <conditionalFormatting sqref="P27">
    <cfRule type="colorScale" priority="646">
      <colorScale>
        <cfvo type="min"/>
        <cfvo type="percentile" val="50"/>
        <cfvo type="max"/>
        <color rgb="FFF8696B"/>
        <color rgb="FFFFEB84"/>
        <color rgb="FF63BE7B"/>
      </colorScale>
    </cfRule>
  </conditionalFormatting>
  <conditionalFormatting sqref="P25">
    <cfRule type="colorScale" priority="644">
      <colorScale>
        <cfvo type="min"/>
        <cfvo type="percentile" val="50"/>
        <cfvo type="max"/>
        <color rgb="FFF8696B"/>
        <color rgb="FFFFEB84"/>
        <color rgb="FF63BE7B"/>
      </colorScale>
    </cfRule>
  </conditionalFormatting>
  <conditionalFormatting sqref="P25">
    <cfRule type="colorScale" priority="643">
      <colorScale>
        <cfvo type="min"/>
        <cfvo type="percentile" val="50"/>
        <cfvo type="max"/>
        <color rgb="FFF8696B"/>
        <color rgb="FFFFEB84"/>
        <color rgb="FF63BE7B"/>
      </colorScale>
    </cfRule>
  </conditionalFormatting>
  <conditionalFormatting sqref="P26">
    <cfRule type="colorScale" priority="642">
      <colorScale>
        <cfvo type="min"/>
        <cfvo type="percentile" val="50"/>
        <cfvo type="max"/>
        <color rgb="FFF8696B"/>
        <color rgb="FFFFEB84"/>
        <color rgb="FF63BE7B"/>
      </colorScale>
    </cfRule>
  </conditionalFormatting>
  <conditionalFormatting sqref="P27">
    <cfRule type="colorScale" priority="640">
      <colorScale>
        <cfvo type="min"/>
        <cfvo type="percentile" val="50"/>
        <cfvo type="max"/>
        <color rgb="FFF8696B"/>
        <color rgb="FFFFEB84"/>
        <color rgb="FF63BE7B"/>
      </colorScale>
    </cfRule>
  </conditionalFormatting>
  <conditionalFormatting sqref="P27">
    <cfRule type="colorScale" priority="639">
      <colorScale>
        <cfvo type="min"/>
        <cfvo type="percentile" val="50"/>
        <cfvo type="max"/>
        <color rgb="FFF8696B"/>
        <color rgb="FFFFEB84"/>
        <color rgb="FF63BE7B"/>
      </colorScale>
    </cfRule>
  </conditionalFormatting>
  <conditionalFormatting sqref="P26">
    <cfRule type="colorScale" priority="638">
      <colorScale>
        <cfvo type="min"/>
        <cfvo type="percentile" val="50"/>
        <cfvo type="max"/>
        <color rgb="FFF8696B"/>
        <color rgb="FFFFEB84"/>
        <color rgb="FF63BE7B"/>
      </colorScale>
    </cfRule>
  </conditionalFormatting>
  <conditionalFormatting sqref="P25">
    <cfRule type="colorScale" priority="636">
      <colorScale>
        <cfvo type="min"/>
        <cfvo type="percentile" val="50"/>
        <cfvo type="max"/>
        <color rgb="FFF8696B"/>
        <color rgb="FFFFEB84"/>
        <color rgb="FF63BE7B"/>
      </colorScale>
    </cfRule>
  </conditionalFormatting>
  <conditionalFormatting sqref="P26">
    <cfRule type="colorScale" priority="635">
      <colorScale>
        <cfvo type="min"/>
        <cfvo type="percentile" val="50"/>
        <cfvo type="max"/>
        <color rgb="FFF8696B"/>
        <color rgb="FFFFEB84"/>
        <color rgb="FF63BE7B"/>
      </colorScale>
    </cfRule>
  </conditionalFormatting>
  <conditionalFormatting sqref="P27">
    <cfRule type="colorScale" priority="633">
      <colorScale>
        <cfvo type="min"/>
        <cfvo type="percentile" val="50"/>
        <cfvo type="max"/>
        <color rgb="FFF8696B"/>
        <color rgb="FFFFEB84"/>
        <color rgb="FF63BE7B"/>
      </colorScale>
    </cfRule>
  </conditionalFormatting>
  <conditionalFormatting sqref="P25">
    <cfRule type="colorScale" priority="630">
      <colorScale>
        <cfvo type="min"/>
        <cfvo type="percentile" val="50"/>
        <cfvo type="max"/>
        <color rgb="FFF8696B"/>
        <color rgb="FFFFEB84"/>
        <color rgb="FF63BE7B"/>
      </colorScale>
    </cfRule>
  </conditionalFormatting>
  <conditionalFormatting sqref="P26">
    <cfRule type="colorScale" priority="629">
      <colorScale>
        <cfvo type="min"/>
        <cfvo type="percentile" val="50"/>
        <cfvo type="max"/>
        <color rgb="FFF8696B"/>
        <color rgb="FFFFEB84"/>
        <color rgb="FF63BE7B"/>
      </colorScale>
    </cfRule>
  </conditionalFormatting>
  <conditionalFormatting sqref="P27">
    <cfRule type="colorScale" priority="627">
      <colorScale>
        <cfvo type="min"/>
        <cfvo type="percentile" val="50"/>
        <cfvo type="max"/>
        <color rgb="FFF8696B"/>
        <color rgb="FFFFEB84"/>
        <color rgb="FF63BE7B"/>
      </colorScale>
    </cfRule>
  </conditionalFormatting>
  <conditionalFormatting sqref="P27">
    <cfRule type="colorScale" priority="626">
      <colorScale>
        <cfvo type="min"/>
        <cfvo type="percentile" val="50"/>
        <cfvo type="max"/>
        <color rgb="FFF8696B"/>
        <color rgb="FFFFEB84"/>
        <color rgb="FF63BE7B"/>
      </colorScale>
    </cfRule>
  </conditionalFormatting>
  <conditionalFormatting sqref="P28">
    <cfRule type="colorScale" priority="624">
      <colorScale>
        <cfvo type="min"/>
        <cfvo type="percentile" val="50"/>
        <cfvo type="max"/>
        <color rgb="FFF8696B"/>
        <color rgb="FFFFEB84"/>
        <color rgb="FF63BE7B"/>
      </colorScale>
    </cfRule>
  </conditionalFormatting>
  <conditionalFormatting sqref="P29">
    <cfRule type="colorScale" priority="625">
      <colorScale>
        <cfvo type="min"/>
        <cfvo type="percentile" val="50"/>
        <cfvo type="max"/>
        <color rgb="FFF8696B"/>
        <color rgb="FFFFEB84"/>
        <color rgb="FF63BE7B"/>
      </colorScale>
    </cfRule>
  </conditionalFormatting>
  <conditionalFormatting sqref="P30">
    <cfRule type="colorScale" priority="621">
      <colorScale>
        <cfvo type="min"/>
        <cfvo type="percentile" val="50"/>
        <cfvo type="max"/>
        <color rgb="FFF8696B"/>
        <color rgb="FFFFEB84"/>
        <color rgb="FF63BE7B"/>
      </colorScale>
    </cfRule>
  </conditionalFormatting>
  <conditionalFormatting sqref="P31">
    <cfRule type="colorScale" priority="619">
      <colorScale>
        <cfvo type="min"/>
        <cfvo type="percentile" val="50"/>
        <cfvo type="max"/>
        <color rgb="FFF8696B"/>
        <color rgb="FFFFEB84"/>
        <color rgb="FF63BE7B"/>
      </colorScale>
    </cfRule>
  </conditionalFormatting>
  <conditionalFormatting sqref="P31">
    <cfRule type="colorScale" priority="618">
      <colorScale>
        <cfvo type="min"/>
        <cfvo type="percentile" val="50"/>
        <cfvo type="max"/>
        <color rgb="FFF8696B"/>
        <color rgb="FFFFEB84"/>
        <color rgb="FF63BE7B"/>
      </colorScale>
    </cfRule>
  </conditionalFormatting>
  <conditionalFormatting sqref="P29">
    <cfRule type="colorScale" priority="617">
      <colorScale>
        <cfvo type="min"/>
        <cfvo type="percentile" val="50"/>
        <cfvo type="max"/>
        <color rgb="FFF8696B"/>
        <color rgb="FFFFEB84"/>
        <color rgb="FF63BE7B"/>
      </colorScale>
    </cfRule>
  </conditionalFormatting>
  <conditionalFormatting sqref="P31">
    <cfRule type="colorScale" priority="616">
      <colorScale>
        <cfvo type="min"/>
        <cfvo type="percentile" val="50"/>
        <cfvo type="max"/>
        <color rgb="FFF8696B"/>
        <color rgb="FFFFEB84"/>
        <color rgb="FF63BE7B"/>
      </colorScale>
    </cfRule>
  </conditionalFormatting>
  <conditionalFormatting sqref="P29">
    <cfRule type="colorScale" priority="614">
      <colorScale>
        <cfvo type="min"/>
        <cfvo type="percentile" val="50"/>
        <cfvo type="max"/>
        <color rgb="FFF8696B"/>
        <color rgb="FFFFEB84"/>
        <color rgb="FF63BE7B"/>
      </colorScale>
    </cfRule>
  </conditionalFormatting>
  <conditionalFormatting sqref="P29">
    <cfRule type="colorScale" priority="613">
      <colorScale>
        <cfvo type="min"/>
        <cfvo type="percentile" val="50"/>
        <cfvo type="max"/>
        <color rgb="FFF8696B"/>
        <color rgb="FFFFEB84"/>
        <color rgb="FF63BE7B"/>
      </colorScale>
    </cfRule>
  </conditionalFormatting>
  <conditionalFormatting sqref="P30">
    <cfRule type="colorScale" priority="612">
      <colorScale>
        <cfvo type="min"/>
        <cfvo type="percentile" val="50"/>
        <cfvo type="max"/>
        <color rgb="FFF8696B"/>
        <color rgb="FFFFEB84"/>
        <color rgb="FF63BE7B"/>
      </colorScale>
    </cfRule>
  </conditionalFormatting>
  <conditionalFormatting sqref="P31">
    <cfRule type="colorScale" priority="610">
      <colorScale>
        <cfvo type="min"/>
        <cfvo type="percentile" val="50"/>
        <cfvo type="max"/>
        <color rgb="FFF8696B"/>
        <color rgb="FFFFEB84"/>
        <color rgb="FF63BE7B"/>
      </colorScale>
    </cfRule>
  </conditionalFormatting>
  <conditionalFormatting sqref="P31">
    <cfRule type="colorScale" priority="609">
      <colorScale>
        <cfvo type="min"/>
        <cfvo type="percentile" val="50"/>
        <cfvo type="max"/>
        <color rgb="FFF8696B"/>
        <color rgb="FFFFEB84"/>
        <color rgb="FF63BE7B"/>
      </colorScale>
    </cfRule>
  </conditionalFormatting>
  <conditionalFormatting sqref="P30">
    <cfRule type="colorScale" priority="608">
      <colorScale>
        <cfvo type="min"/>
        <cfvo type="percentile" val="50"/>
        <cfvo type="max"/>
        <color rgb="FFF8696B"/>
        <color rgb="FFFFEB84"/>
        <color rgb="FF63BE7B"/>
      </colorScale>
    </cfRule>
  </conditionalFormatting>
  <conditionalFormatting sqref="P29">
    <cfRule type="colorScale" priority="606">
      <colorScale>
        <cfvo type="min"/>
        <cfvo type="percentile" val="50"/>
        <cfvo type="max"/>
        <color rgb="FFF8696B"/>
        <color rgb="FFFFEB84"/>
        <color rgb="FF63BE7B"/>
      </colorScale>
    </cfRule>
  </conditionalFormatting>
  <conditionalFormatting sqref="P30">
    <cfRule type="colorScale" priority="605">
      <colorScale>
        <cfvo type="min"/>
        <cfvo type="percentile" val="50"/>
        <cfvo type="max"/>
        <color rgb="FFF8696B"/>
        <color rgb="FFFFEB84"/>
        <color rgb="FF63BE7B"/>
      </colorScale>
    </cfRule>
  </conditionalFormatting>
  <conditionalFormatting sqref="P31">
    <cfRule type="colorScale" priority="603">
      <colorScale>
        <cfvo type="min"/>
        <cfvo type="percentile" val="50"/>
        <cfvo type="max"/>
        <color rgb="FFF8696B"/>
        <color rgb="FFFFEB84"/>
        <color rgb="FF63BE7B"/>
      </colorScale>
    </cfRule>
  </conditionalFormatting>
  <conditionalFormatting sqref="P29">
    <cfRule type="colorScale" priority="600">
      <colorScale>
        <cfvo type="min"/>
        <cfvo type="percentile" val="50"/>
        <cfvo type="max"/>
        <color rgb="FFF8696B"/>
        <color rgb="FFFFEB84"/>
        <color rgb="FF63BE7B"/>
      </colorScale>
    </cfRule>
  </conditionalFormatting>
  <conditionalFormatting sqref="P30">
    <cfRule type="colorScale" priority="599">
      <colorScale>
        <cfvo type="min"/>
        <cfvo type="percentile" val="50"/>
        <cfvo type="max"/>
        <color rgb="FFF8696B"/>
        <color rgb="FFFFEB84"/>
        <color rgb="FF63BE7B"/>
      </colorScale>
    </cfRule>
  </conditionalFormatting>
  <conditionalFormatting sqref="P31">
    <cfRule type="colorScale" priority="597">
      <colorScale>
        <cfvo type="min"/>
        <cfvo type="percentile" val="50"/>
        <cfvo type="max"/>
        <color rgb="FFF8696B"/>
        <color rgb="FFFFEB84"/>
        <color rgb="FF63BE7B"/>
      </colorScale>
    </cfRule>
  </conditionalFormatting>
  <conditionalFormatting sqref="P31">
    <cfRule type="colorScale" priority="596">
      <colorScale>
        <cfvo type="min"/>
        <cfvo type="percentile" val="50"/>
        <cfvo type="max"/>
        <color rgb="FFF8696B"/>
        <color rgb="FFFFEB84"/>
        <color rgb="FF63BE7B"/>
      </colorScale>
    </cfRule>
  </conditionalFormatting>
  <conditionalFormatting sqref="P28">
    <cfRule type="colorScale" priority="595">
      <colorScale>
        <cfvo type="min"/>
        <cfvo type="percentile" val="50"/>
        <cfvo type="max"/>
        <color rgb="FFF8696B"/>
        <color rgb="FFFFEB84"/>
        <color rgb="FF63BE7B"/>
      </colorScale>
    </cfRule>
  </conditionalFormatting>
  <conditionalFormatting sqref="P28">
    <cfRule type="colorScale" priority="592">
      <colorScale>
        <cfvo type="min"/>
        <cfvo type="percentile" val="50"/>
        <cfvo type="max"/>
        <color rgb="FFF8696B"/>
        <color rgb="FFFFEB84"/>
        <color rgb="FF63BE7B"/>
      </colorScale>
    </cfRule>
  </conditionalFormatting>
  <conditionalFormatting sqref="P28">
    <cfRule type="colorScale" priority="591">
      <colorScale>
        <cfvo type="min"/>
        <cfvo type="percentile" val="50"/>
        <cfvo type="max"/>
        <color rgb="FFF8696B"/>
        <color rgb="FFFFEB84"/>
        <color rgb="FF63BE7B"/>
      </colorScale>
    </cfRule>
  </conditionalFormatting>
  <conditionalFormatting sqref="P28">
    <cfRule type="colorScale" priority="590">
      <colorScale>
        <cfvo type="min"/>
        <cfvo type="percentile" val="50"/>
        <cfvo type="max"/>
        <color rgb="FFF8696B"/>
        <color rgb="FFFFEB84"/>
        <color rgb="FF63BE7B"/>
      </colorScale>
    </cfRule>
  </conditionalFormatting>
  <conditionalFormatting sqref="P29">
    <cfRule type="colorScale" priority="589">
      <colorScale>
        <cfvo type="min"/>
        <cfvo type="percentile" val="50"/>
        <cfvo type="max"/>
        <color rgb="FFF8696B"/>
        <color rgb="FFFFEB84"/>
        <color rgb="FF63BE7B"/>
      </colorScale>
    </cfRule>
  </conditionalFormatting>
  <conditionalFormatting sqref="P30">
    <cfRule type="colorScale" priority="588">
      <colorScale>
        <cfvo type="min"/>
        <cfvo type="percentile" val="50"/>
        <cfvo type="max"/>
        <color rgb="FFF8696B"/>
        <color rgb="FFFFEB84"/>
        <color rgb="FF63BE7B"/>
      </colorScale>
    </cfRule>
  </conditionalFormatting>
  <conditionalFormatting sqref="P31">
    <cfRule type="colorScale" priority="584">
      <colorScale>
        <cfvo type="min"/>
        <cfvo type="percentile" val="50"/>
        <cfvo type="max"/>
        <color rgb="FFF8696B"/>
        <color rgb="FFFFEB84"/>
        <color rgb="FF63BE7B"/>
      </colorScale>
    </cfRule>
  </conditionalFormatting>
  <conditionalFormatting sqref="P28">
    <cfRule type="colorScale" priority="583">
      <colorScale>
        <cfvo type="min"/>
        <cfvo type="percentile" val="50"/>
        <cfvo type="max"/>
        <color rgb="FFF8696B"/>
        <color rgb="FFFFEB84"/>
        <color rgb="FF63BE7B"/>
      </colorScale>
    </cfRule>
  </conditionalFormatting>
  <conditionalFormatting sqref="P28">
    <cfRule type="colorScale" priority="582">
      <colorScale>
        <cfvo type="min"/>
        <cfvo type="percentile" val="50"/>
        <cfvo type="max"/>
        <color rgb="FFF8696B"/>
        <color rgb="FFFFEB84"/>
        <color rgb="FF63BE7B"/>
      </colorScale>
    </cfRule>
  </conditionalFormatting>
  <conditionalFormatting sqref="P28">
    <cfRule type="colorScale" priority="581">
      <colorScale>
        <cfvo type="min"/>
        <cfvo type="percentile" val="50"/>
        <cfvo type="max"/>
        <color rgb="FFF8696B"/>
        <color rgb="FFFFEB84"/>
        <color rgb="FF63BE7B"/>
      </colorScale>
    </cfRule>
  </conditionalFormatting>
  <conditionalFormatting sqref="P30">
    <cfRule type="colorScale" priority="580">
      <colorScale>
        <cfvo type="min"/>
        <cfvo type="percentile" val="50"/>
        <cfvo type="max"/>
        <color rgb="FFF8696B"/>
        <color rgb="FFFFEB84"/>
        <color rgb="FF63BE7B"/>
      </colorScale>
    </cfRule>
  </conditionalFormatting>
  <conditionalFormatting sqref="P29">
    <cfRule type="colorScale" priority="579">
      <colorScale>
        <cfvo type="min"/>
        <cfvo type="percentile" val="50"/>
        <cfvo type="max"/>
        <color rgb="FFF8696B"/>
        <color rgb="FFFFEB84"/>
        <color rgb="FF63BE7B"/>
      </colorScale>
    </cfRule>
  </conditionalFormatting>
  <conditionalFormatting sqref="P30">
    <cfRule type="colorScale" priority="578">
      <colorScale>
        <cfvo type="min"/>
        <cfvo type="percentile" val="50"/>
        <cfvo type="max"/>
        <color rgb="FFF8696B"/>
        <color rgb="FFFFEB84"/>
        <color rgb="FF63BE7B"/>
      </colorScale>
    </cfRule>
  </conditionalFormatting>
  <conditionalFormatting sqref="P30">
    <cfRule type="colorScale" priority="577">
      <colorScale>
        <cfvo type="min"/>
        <cfvo type="percentile" val="50"/>
        <cfvo type="max"/>
        <color rgb="FFF8696B"/>
        <color rgb="FFFFEB84"/>
        <color rgb="FF63BE7B"/>
      </colorScale>
    </cfRule>
  </conditionalFormatting>
  <conditionalFormatting sqref="P31">
    <cfRule type="colorScale" priority="575">
      <colorScale>
        <cfvo type="min"/>
        <cfvo type="percentile" val="50"/>
        <cfvo type="max"/>
        <color rgb="FFF8696B"/>
        <color rgb="FFFFEB84"/>
        <color rgb="FF63BE7B"/>
      </colorScale>
    </cfRule>
  </conditionalFormatting>
  <conditionalFormatting sqref="P29">
    <cfRule type="colorScale" priority="574">
      <colorScale>
        <cfvo type="min"/>
        <cfvo type="percentile" val="50"/>
        <cfvo type="max"/>
        <color rgb="FFF8696B"/>
        <color rgb="FFFFEB84"/>
        <color rgb="FF63BE7B"/>
      </colorScale>
    </cfRule>
  </conditionalFormatting>
  <conditionalFormatting sqref="P31">
    <cfRule type="colorScale" priority="573">
      <colorScale>
        <cfvo type="min"/>
        <cfvo type="percentile" val="50"/>
        <cfvo type="max"/>
        <color rgb="FFF8696B"/>
        <color rgb="FFFFEB84"/>
        <color rgb="FF63BE7B"/>
      </colorScale>
    </cfRule>
  </conditionalFormatting>
  <conditionalFormatting sqref="P30">
    <cfRule type="colorScale" priority="572">
      <colorScale>
        <cfvo type="min"/>
        <cfvo type="percentile" val="50"/>
        <cfvo type="max"/>
        <color rgb="FFF8696B"/>
        <color rgb="FFFFEB84"/>
        <color rgb="FF63BE7B"/>
      </colorScale>
    </cfRule>
  </conditionalFormatting>
  <conditionalFormatting sqref="P31">
    <cfRule type="colorScale" priority="570">
      <colorScale>
        <cfvo type="min"/>
        <cfvo type="percentile" val="50"/>
        <cfvo type="max"/>
        <color rgb="FFF8696B"/>
        <color rgb="FFFFEB84"/>
        <color rgb="FF63BE7B"/>
      </colorScale>
    </cfRule>
  </conditionalFormatting>
  <conditionalFormatting sqref="P30">
    <cfRule type="colorScale" priority="569">
      <colorScale>
        <cfvo type="min"/>
        <cfvo type="percentile" val="50"/>
        <cfvo type="max"/>
        <color rgb="FFF8696B"/>
        <color rgb="FFFFEB84"/>
        <color rgb="FF63BE7B"/>
      </colorScale>
    </cfRule>
  </conditionalFormatting>
  <conditionalFormatting sqref="P28">
    <cfRule type="colorScale" priority="568">
      <colorScale>
        <cfvo type="min"/>
        <cfvo type="percentile" val="50"/>
        <cfvo type="max"/>
        <color rgb="FFF8696B"/>
        <color rgb="FFFFEB84"/>
        <color rgb="FF63BE7B"/>
      </colorScale>
    </cfRule>
  </conditionalFormatting>
  <conditionalFormatting sqref="P29">
    <cfRule type="colorScale" priority="567">
      <colorScale>
        <cfvo type="min"/>
        <cfvo type="percentile" val="50"/>
        <cfvo type="max"/>
        <color rgb="FFF8696B"/>
        <color rgb="FFFFEB84"/>
        <color rgb="FF63BE7B"/>
      </colorScale>
    </cfRule>
  </conditionalFormatting>
  <conditionalFormatting sqref="P30">
    <cfRule type="colorScale" priority="566">
      <colorScale>
        <cfvo type="min"/>
        <cfvo type="percentile" val="50"/>
        <cfvo type="max"/>
        <color rgb="FFF8696B"/>
        <color rgb="FFFFEB84"/>
        <color rgb="FF63BE7B"/>
      </colorScale>
    </cfRule>
  </conditionalFormatting>
  <conditionalFormatting sqref="P30">
    <cfRule type="colorScale" priority="565">
      <colorScale>
        <cfvo type="min"/>
        <cfvo type="percentile" val="50"/>
        <cfvo type="max"/>
        <color rgb="FFF8696B"/>
        <color rgb="FFFFEB84"/>
        <color rgb="FF63BE7B"/>
      </colorScale>
    </cfRule>
  </conditionalFormatting>
  <conditionalFormatting sqref="P30">
    <cfRule type="colorScale" priority="564">
      <colorScale>
        <cfvo type="min"/>
        <cfvo type="percentile" val="50"/>
        <cfvo type="max"/>
        <color rgb="FFF8696B"/>
        <color rgb="FFFFEB84"/>
        <color rgb="FF63BE7B"/>
      </colorScale>
    </cfRule>
  </conditionalFormatting>
  <conditionalFormatting sqref="P31">
    <cfRule type="colorScale" priority="562">
      <colorScale>
        <cfvo type="min"/>
        <cfvo type="percentile" val="50"/>
        <cfvo type="max"/>
        <color rgb="FFF8696B"/>
        <color rgb="FFFFEB84"/>
        <color rgb="FF63BE7B"/>
      </colorScale>
    </cfRule>
  </conditionalFormatting>
  <conditionalFormatting sqref="P29">
    <cfRule type="colorScale" priority="561">
      <colorScale>
        <cfvo type="min"/>
        <cfvo type="percentile" val="50"/>
        <cfvo type="max"/>
        <color rgb="FFF8696B"/>
        <color rgb="FFFFEB84"/>
        <color rgb="FF63BE7B"/>
      </colorScale>
    </cfRule>
  </conditionalFormatting>
  <conditionalFormatting sqref="P28">
    <cfRule type="colorScale" priority="560">
      <colorScale>
        <cfvo type="min"/>
        <cfvo type="percentile" val="50"/>
        <cfvo type="max"/>
        <color rgb="FFF8696B"/>
        <color rgb="FFFFEB84"/>
        <color rgb="FF63BE7B"/>
      </colorScale>
    </cfRule>
  </conditionalFormatting>
  <conditionalFormatting sqref="P29">
    <cfRule type="colorScale" priority="559">
      <colorScale>
        <cfvo type="min"/>
        <cfvo type="percentile" val="50"/>
        <cfvo type="max"/>
        <color rgb="FFF8696B"/>
        <color rgb="FFFFEB84"/>
        <color rgb="FF63BE7B"/>
      </colorScale>
    </cfRule>
  </conditionalFormatting>
  <conditionalFormatting sqref="P30">
    <cfRule type="colorScale" priority="557">
      <colorScale>
        <cfvo type="min"/>
        <cfvo type="percentile" val="50"/>
        <cfvo type="max"/>
        <color rgb="FFF8696B"/>
        <color rgb="FFFFEB84"/>
        <color rgb="FF63BE7B"/>
      </colorScale>
    </cfRule>
  </conditionalFormatting>
  <conditionalFormatting sqref="P31">
    <cfRule type="colorScale" priority="554">
      <colorScale>
        <cfvo type="min"/>
        <cfvo type="percentile" val="50"/>
        <cfvo type="max"/>
        <color rgb="FFF8696B"/>
        <color rgb="FFFFEB84"/>
        <color rgb="FF63BE7B"/>
      </colorScale>
    </cfRule>
  </conditionalFormatting>
  <conditionalFormatting sqref="P30">
    <cfRule type="colorScale" priority="553">
      <colorScale>
        <cfvo type="min"/>
        <cfvo type="percentile" val="50"/>
        <cfvo type="max"/>
        <color rgb="FFF8696B"/>
        <color rgb="FFFFEB84"/>
        <color rgb="FF63BE7B"/>
      </colorScale>
    </cfRule>
  </conditionalFormatting>
  <conditionalFormatting sqref="P31">
    <cfRule type="colorScale" priority="551">
      <colorScale>
        <cfvo type="min"/>
        <cfvo type="percentile" val="50"/>
        <cfvo type="max"/>
        <color rgb="FFF8696B"/>
        <color rgb="FFFFEB84"/>
        <color rgb="FF63BE7B"/>
      </colorScale>
    </cfRule>
  </conditionalFormatting>
  <conditionalFormatting sqref="P28">
    <cfRule type="colorScale" priority="550">
      <colorScale>
        <cfvo type="min"/>
        <cfvo type="percentile" val="50"/>
        <cfvo type="max"/>
        <color rgb="FFF8696B"/>
        <color rgb="FFFFEB84"/>
        <color rgb="FF63BE7B"/>
      </colorScale>
    </cfRule>
  </conditionalFormatting>
  <conditionalFormatting sqref="P29">
    <cfRule type="colorScale" priority="548">
      <colorScale>
        <cfvo type="min"/>
        <cfvo type="percentile" val="50"/>
        <cfvo type="max"/>
        <color rgb="FFF8696B"/>
        <color rgb="FFFFEB84"/>
        <color rgb="FF63BE7B"/>
      </colorScale>
    </cfRule>
  </conditionalFormatting>
  <conditionalFormatting sqref="P30">
    <cfRule type="colorScale" priority="547">
      <colorScale>
        <cfvo type="min"/>
        <cfvo type="percentile" val="50"/>
        <cfvo type="max"/>
        <color rgb="FFF8696B"/>
        <color rgb="FFFFEB84"/>
        <color rgb="FF63BE7B"/>
      </colorScale>
    </cfRule>
  </conditionalFormatting>
  <conditionalFormatting sqref="P31">
    <cfRule type="colorScale" priority="545">
      <colorScale>
        <cfvo type="min"/>
        <cfvo type="percentile" val="50"/>
        <cfvo type="max"/>
        <color rgb="FFF8696B"/>
        <color rgb="FFFFEB84"/>
        <color rgb="FF63BE7B"/>
      </colorScale>
    </cfRule>
  </conditionalFormatting>
  <conditionalFormatting sqref="P31">
    <cfRule type="colorScale" priority="544">
      <colorScale>
        <cfvo type="min"/>
        <cfvo type="percentile" val="50"/>
        <cfvo type="max"/>
        <color rgb="FFF8696B"/>
        <color rgb="FFFFEB84"/>
        <color rgb="FF63BE7B"/>
      </colorScale>
    </cfRule>
  </conditionalFormatting>
  <conditionalFormatting sqref="P29">
    <cfRule type="colorScale" priority="543">
      <colorScale>
        <cfvo type="min"/>
        <cfvo type="percentile" val="50"/>
        <cfvo type="max"/>
        <color rgb="FFF8696B"/>
        <color rgb="FFFFEB84"/>
        <color rgb="FF63BE7B"/>
      </colorScale>
    </cfRule>
  </conditionalFormatting>
  <conditionalFormatting sqref="P31">
    <cfRule type="colorScale" priority="542">
      <colorScale>
        <cfvo type="min"/>
        <cfvo type="percentile" val="50"/>
        <cfvo type="max"/>
        <color rgb="FFF8696B"/>
        <color rgb="FFFFEB84"/>
        <color rgb="FF63BE7B"/>
      </colorScale>
    </cfRule>
  </conditionalFormatting>
  <conditionalFormatting sqref="P29">
    <cfRule type="colorScale" priority="540">
      <colorScale>
        <cfvo type="min"/>
        <cfvo type="percentile" val="50"/>
        <cfvo type="max"/>
        <color rgb="FFF8696B"/>
        <color rgb="FFFFEB84"/>
        <color rgb="FF63BE7B"/>
      </colorScale>
    </cfRule>
  </conditionalFormatting>
  <conditionalFormatting sqref="P29">
    <cfRule type="colorScale" priority="539">
      <colorScale>
        <cfvo type="min"/>
        <cfvo type="percentile" val="50"/>
        <cfvo type="max"/>
        <color rgb="FFF8696B"/>
        <color rgb="FFFFEB84"/>
        <color rgb="FF63BE7B"/>
      </colorScale>
    </cfRule>
  </conditionalFormatting>
  <conditionalFormatting sqref="P30">
    <cfRule type="colorScale" priority="538">
      <colorScale>
        <cfvo type="min"/>
        <cfvo type="percentile" val="50"/>
        <cfvo type="max"/>
        <color rgb="FFF8696B"/>
        <color rgb="FFFFEB84"/>
        <color rgb="FF63BE7B"/>
      </colorScale>
    </cfRule>
  </conditionalFormatting>
  <conditionalFormatting sqref="P31">
    <cfRule type="colorScale" priority="536">
      <colorScale>
        <cfvo type="min"/>
        <cfvo type="percentile" val="50"/>
        <cfvo type="max"/>
        <color rgb="FFF8696B"/>
        <color rgb="FFFFEB84"/>
        <color rgb="FF63BE7B"/>
      </colorScale>
    </cfRule>
  </conditionalFormatting>
  <conditionalFormatting sqref="P31">
    <cfRule type="colorScale" priority="535">
      <colorScale>
        <cfvo type="min"/>
        <cfvo type="percentile" val="50"/>
        <cfvo type="max"/>
        <color rgb="FFF8696B"/>
        <color rgb="FFFFEB84"/>
        <color rgb="FF63BE7B"/>
      </colorScale>
    </cfRule>
  </conditionalFormatting>
  <conditionalFormatting sqref="P30">
    <cfRule type="colorScale" priority="534">
      <colorScale>
        <cfvo type="min"/>
        <cfvo type="percentile" val="50"/>
        <cfvo type="max"/>
        <color rgb="FFF8696B"/>
        <color rgb="FFFFEB84"/>
        <color rgb="FF63BE7B"/>
      </colorScale>
    </cfRule>
  </conditionalFormatting>
  <conditionalFormatting sqref="P29">
    <cfRule type="colorScale" priority="532">
      <colorScale>
        <cfvo type="min"/>
        <cfvo type="percentile" val="50"/>
        <cfvo type="max"/>
        <color rgb="FFF8696B"/>
        <color rgb="FFFFEB84"/>
        <color rgb="FF63BE7B"/>
      </colorScale>
    </cfRule>
  </conditionalFormatting>
  <conditionalFormatting sqref="P30">
    <cfRule type="colorScale" priority="531">
      <colorScale>
        <cfvo type="min"/>
        <cfvo type="percentile" val="50"/>
        <cfvo type="max"/>
        <color rgb="FFF8696B"/>
        <color rgb="FFFFEB84"/>
        <color rgb="FF63BE7B"/>
      </colorScale>
    </cfRule>
  </conditionalFormatting>
  <conditionalFormatting sqref="P31">
    <cfRule type="colorScale" priority="529">
      <colorScale>
        <cfvo type="min"/>
        <cfvo type="percentile" val="50"/>
        <cfvo type="max"/>
        <color rgb="FFF8696B"/>
        <color rgb="FFFFEB84"/>
        <color rgb="FF63BE7B"/>
      </colorScale>
    </cfRule>
  </conditionalFormatting>
  <conditionalFormatting sqref="P29">
    <cfRule type="colorScale" priority="526">
      <colorScale>
        <cfvo type="min"/>
        <cfvo type="percentile" val="50"/>
        <cfvo type="max"/>
        <color rgb="FFF8696B"/>
        <color rgb="FFFFEB84"/>
        <color rgb="FF63BE7B"/>
      </colorScale>
    </cfRule>
  </conditionalFormatting>
  <conditionalFormatting sqref="P30">
    <cfRule type="colorScale" priority="525">
      <colorScale>
        <cfvo type="min"/>
        <cfvo type="percentile" val="50"/>
        <cfvo type="max"/>
        <color rgb="FFF8696B"/>
        <color rgb="FFFFEB84"/>
        <color rgb="FF63BE7B"/>
      </colorScale>
    </cfRule>
  </conditionalFormatting>
  <conditionalFormatting sqref="P31">
    <cfRule type="colorScale" priority="523">
      <colorScale>
        <cfvo type="min"/>
        <cfvo type="percentile" val="50"/>
        <cfvo type="max"/>
        <color rgb="FFF8696B"/>
        <color rgb="FFFFEB84"/>
        <color rgb="FF63BE7B"/>
      </colorScale>
    </cfRule>
  </conditionalFormatting>
  <conditionalFormatting sqref="P31">
    <cfRule type="colorScale" priority="522">
      <colorScale>
        <cfvo type="min"/>
        <cfvo type="percentile" val="50"/>
        <cfvo type="max"/>
        <color rgb="FFF8696B"/>
        <color rgb="FFFFEB84"/>
        <color rgb="FF63BE7B"/>
      </colorScale>
    </cfRule>
  </conditionalFormatting>
  <conditionalFormatting sqref="P32">
    <cfRule type="colorScale" priority="520">
      <colorScale>
        <cfvo type="min"/>
        <cfvo type="percentile" val="50"/>
        <cfvo type="max"/>
        <color rgb="FFF8696B"/>
        <color rgb="FFFFEB84"/>
        <color rgb="FF63BE7B"/>
      </colorScale>
    </cfRule>
  </conditionalFormatting>
  <conditionalFormatting sqref="P33">
    <cfRule type="colorScale" priority="521">
      <colorScale>
        <cfvo type="min"/>
        <cfvo type="percentile" val="50"/>
        <cfvo type="max"/>
        <color rgb="FFF8696B"/>
        <color rgb="FFFFEB84"/>
        <color rgb="FF63BE7B"/>
      </colorScale>
    </cfRule>
  </conditionalFormatting>
  <conditionalFormatting sqref="P34">
    <cfRule type="colorScale" priority="517">
      <colorScale>
        <cfvo type="min"/>
        <cfvo type="percentile" val="50"/>
        <cfvo type="max"/>
        <color rgb="FFF8696B"/>
        <color rgb="FFFFEB84"/>
        <color rgb="FF63BE7B"/>
      </colorScale>
    </cfRule>
  </conditionalFormatting>
  <conditionalFormatting sqref="P35">
    <cfRule type="colorScale" priority="515">
      <colorScale>
        <cfvo type="min"/>
        <cfvo type="percentile" val="50"/>
        <cfvo type="max"/>
        <color rgb="FFF8696B"/>
        <color rgb="FFFFEB84"/>
        <color rgb="FF63BE7B"/>
      </colorScale>
    </cfRule>
  </conditionalFormatting>
  <conditionalFormatting sqref="P35">
    <cfRule type="colorScale" priority="514">
      <colorScale>
        <cfvo type="min"/>
        <cfvo type="percentile" val="50"/>
        <cfvo type="max"/>
        <color rgb="FFF8696B"/>
        <color rgb="FFFFEB84"/>
        <color rgb="FF63BE7B"/>
      </colorScale>
    </cfRule>
  </conditionalFormatting>
  <conditionalFormatting sqref="P33">
    <cfRule type="colorScale" priority="513">
      <colorScale>
        <cfvo type="min"/>
        <cfvo type="percentile" val="50"/>
        <cfvo type="max"/>
        <color rgb="FFF8696B"/>
        <color rgb="FFFFEB84"/>
        <color rgb="FF63BE7B"/>
      </colorScale>
    </cfRule>
  </conditionalFormatting>
  <conditionalFormatting sqref="P35">
    <cfRule type="colorScale" priority="512">
      <colorScale>
        <cfvo type="min"/>
        <cfvo type="percentile" val="50"/>
        <cfvo type="max"/>
        <color rgb="FFF8696B"/>
        <color rgb="FFFFEB84"/>
        <color rgb="FF63BE7B"/>
      </colorScale>
    </cfRule>
  </conditionalFormatting>
  <conditionalFormatting sqref="P33">
    <cfRule type="colorScale" priority="510">
      <colorScale>
        <cfvo type="min"/>
        <cfvo type="percentile" val="50"/>
        <cfvo type="max"/>
        <color rgb="FFF8696B"/>
        <color rgb="FFFFEB84"/>
        <color rgb="FF63BE7B"/>
      </colorScale>
    </cfRule>
  </conditionalFormatting>
  <conditionalFormatting sqref="P33">
    <cfRule type="colorScale" priority="509">
      <colorScale>
        <cfvo type="min"/>
        <cfvo type="percentile" val="50"/>
        <cfvo type="max"/>
        <color rgb="FFF8696B"/>
        <color rgb="FFFFEB84"/>
        <color rgb="FF63BE7B"/>
      </colorScale>
    </cfRule>
  </conditionalFormatting>
  <conditionalFormatting sqref="P34">
    <cfRule type="colorScale" priority="508">
      <colorScale>
        <cfvo type="min"/>
        <cfvo type="percentile" val="50"/>
        <cfvo type="max"/>
        <color rgb="FFF8696B"/>
        <color rgb="FFFFEB84"/>
        <color rgb="FF63BE7B"/>
      </colorScale>
    </cfRule>
  </conditionalFormatting>
  <conditionalFormatting sqref="P35">
    <cfRule type="colorScale" priority="506">
      <colorScale>
        <cfvo type="min"/>
        <cfvo type="percentile" val="50"/>
        <cfvo type="max"/>
        <color rgb="FFF8696B"/>
        <color rgb="FFFFEB84"/>
        <color rgb="FF63BE7B"/>
      </colorScale>
    </cfRule>
  </conditionalFormatting>
  <conditionalFormatting sqref="P35">
    <cfRule type="colorScale" priority="505">
      <colorScale>
        <cfvo type="min"/>
        <cfvo type="percentile" val="50"/>
        <cfvo type="max"/>
        <color rgb="FFF8696B"/>
        <color rgb="FFFFEB84"/>
        <color rgb="FF63BE7B"/>
      </colorScale>
    </cfRule>
  </conditionalFormatting>
  <conditionalFormatting sqref="P34">
    <cfRule type="colorScale" priority="504">
      <colorScale>
        <cfvo type="min"/>
        <cfvo type="percentile" val="50"/>
        <cfvo type="max"/>
        <color rgb="FFF8696B"/>
        <color rgb="FFFFEB84"/>
        <color rgb="FF63BE7B"/>
      </colorScale>
    </cfRule>
  </conditionalFormatting>
  <conditionalFormatting sqref="P33">
    <cfRule type="colorScale" priority="502">
      <colorScale>
        <cfvo type="min"/>
        <cfvo type="percentile" val="50"/>
        <cfvo type="max"/>
        <color rgb="FFF8696B"/>
        <color rgb="FFFFEB84"/>
        <color rgb="FF63BE7B"/>
      </colorScale>
    </cfRule>
  </conditionalFormatting>
  <conditionalFormatting sqref="P34">
    <cfRule type="colorScale" priority="501">
      <colorScale>
        <cfvo type="min"/>
        <cfvo type="percentile" val="50"/>
        <cfvo type="max"/>
        <color rgb="FFF8696B"/>
        <color rgb="FFFFEB84"/>
        <color rgb="FF63BE7B"/>
      </colorScale>
    </cfRule>
  </conditionalFormatting>
  <conditionalFormatting sqref="P35">
    <cfRule type="colorScale" priority="499">
      <colorScale>
        <cfvo type="min"/>
        <cfvo type="percentile" val="50"/>
        <cfvo type="max"/>
        <color rgb="FFF8696B"/>
        <color rgb="FFFFEB84"/>
        <color rgb="FF63BE7B"/>
      </colorScale>
    </cfRule>
  </conditionalFormatting>
  <conditionalFormatting sqref="P33">
    <cfRule type="colorScale" priority="496">
      <colorScale>
        <cfvo type="min"/>
        <cfvo type="percentile" val="50"/>
        <cfvo type="max"/>
        <color rgb="FFF8696B"/>
        <color rgb="FFFFEB84"/>
        <color rgb="FF63BE7B"/>
      </colorScale>
    </cfRule>
  </conditionalFormatting>
  <conditionalFormatting sqref="P34">
    <cfRule type="colorScale" priority="495">
      <colorScale>
        <cfvo type="min"/>
        <cfvo type="percentile" val="50"/>
        <cfvo type="max"/>
        <color rgb="FFF8696B"/>
        <color rgb="FFFFEB84"/>
        <color rgb="FF63BE7B"/>
      </colorScale>
    </cfRule>
  </conditionalFormatting>
  <conditionalFormatting sqref="P35">
    <cfRule type="colorScale" priority="493">
      <colorScale>
        <cfvo type="min"/>
        <cfvo type="percentile" val="50"/>
        <cfvo type="max"/>
        <color rgb="FFF8696B"/>
        <color rgb="FFFFEB84"/>
        <color rgb="FF63BE7B"/>
      </colorScale>
    </cfRule>
  </conditionalFormatting>
  <conditionalFormatting sqref="P35">
    <cfRule type="colorScale" priority="492">
      <colorScale>
        <cfvo type="min"/>
        <cfvo type="percentile" val="50"/>
        <cfvo type="max"/>
        <color rgb="FFF8696B"/>
        <color rgb="FFFFEB84"/>
        <color rgb="FF63BE7B"/>
      </colorScale>
    </cfRule>
  </conditionalFormatting>
  <conditionalFormatting sqref="P32">
    <cfRule type="colorScale" priority="491">
      <colorScale>
        <cfvo type="min"/>
        <cfvo type="percentile" val="50"/>
        <cfvo type="max"/>
        <color rgb="FFF8696B"/>
        <color rgb="FFFFEB84"/>
        <color rgb="FF63BE7B"/>
      </colorScale>
    </cfRule>
  </conditionalFormatting>
  <conditionalFormatting sqref="P32">
    <cfRule type="colorScale" priority="488">
      <colorScale>
        <cfvo type="min"/>
        <cfvo type="percentile" val="50"/>
        <cfvo type="max"/>
        <color rgb="FFF8696B"/>
        <color rgb="FFFFEB84"/>
        <color rgb="FF63BE7B"/>
      </colorScale>
    </cfRule>
  </conditionalFormatting>
  <conditionalFormatting sqref="P32">
    <cfRule type="colorScale" priority="487">
      <colorScale>
        <cfvo type="min"/>
        <cfvo type="percentile" val="50"/>
        <cfvo type="max"/>
        <color rgb="FFF8696B"/>
        <color rgb="FFFFEB84"/>
        <color rgb="FF63BE7B"/>
      </colorScale>
    </cfRule>
  </conditionalFormatting>
  <conditionalFormatting sqref="P32">
    <cfRule type="colorScale" priority="486">
      <colorScale>
        <cfvo type="min"/>
        <cfvo type="percentile" val="50"/>
        <cfvo type="max"/>
        <color rgb="FFF8696B"/>
        <color rgb="FFFFEB84"/>
        <color rgb="FF63BE7B"/>
      </colorScale>
    </cfRule>
  </conditionalFormatting>
  <conditionalFormatting sqref="P33">
    <cfRule type="colorScale" priority="485">
      <colorScale>
        <cfvo type="min"/>
        <cfvo type="percentile" val="50"/>
        <cfvo type="max"/>
        <color rgb="FFF8696B"/>
        <color rgb="FFFFEB84"/>
        <color rgb="FF63BE7B"/>
      </colorScale>
    </cfRule>
  </conditionalFormatting>
  <conditionalFormatting sqref="P34">
    <cfRule type="colorScale" priority="484">
      <colorScale>
        <cfvo type="min"/>
        <cfvo type="percentile" val="50"/>
        <cfvo type="max"/>
        <color rgb="FFF8696B"/>
        <color rgb="FFFFEB84"/>
        <color rgb="FF63BE7B"/>
      </colorScale>
    </cfRule>
  </conditionalFormatting>
  <conditionalFormatting sqref="P35">
    <cfRule type="colorScale" priority="480">
      <colorScale>
        <cfvo type="min"/>
        <cfvo type="percentile" val="50"/>
        <cfvo type="max"/>
        <color rgb="FFF8696B"/>
        <color rgb="FFFFEB84"/>
        <color rgb="FF63BE7B"/>
      </colorScale>
    </cfRule>
  </conditionalFormatting>
  <conditionalFormatting sqref="P32">
    <cfRule type="colorScale" priority="479">
      <colorScale>
        <cfvo type="min"/>
        <cfvo type="percentile" val="50"/>
        <cfvo type="max"/>
        <color rgb="FFF8696B"/>
        <color rgb="FFFFEB84"/>
        <color rgb="FF63BE7B"/>
      </colorScale>
    </cfRule>
  </conditionalFormatting>
  <conditionalFormatting sqref="P32">
    <cfRule type="colorScale" priority="478">
      <colorScale>
        <cfvo type="min"/>
        <cfvo type="percentile" val="50"/>
        <cfvo type="max"/>
        <color rgb="FFF8696B"/>
        <color rgb="FFFFEB84"/>
        <color rgb="FF63BE7B"/>
      </colorScale>
    </cfRule>
  </conditionalFormatting>
  <conditionalFormatting sqref="P32">
    <cfRule type="colorScale" priority="477">
      <colorScale>
        <cfvo type="min"/>
        <cfvo type="percentile" val="50"/>
        <cfvo type="max"/>
        <color rgb="FFF8696B"/>
        <color rgb="FFFFEB84"/>
        <color rgb="FF63BE7B"/>
      </colorScale>
    </cfRule>
  </conditionalFormatting>
  <conditionalFormatting sqref="P34">
    <cfRule type="colorScale" priority="476">
      <colorScale>
        <cfvo type="min"/>
        <cfvo type="percentile" val="50"/>
        <cfvo type="max"/>
        <color rgb="FFF8696B"/>
        <color rgb="FFFFEB84"/>
        <color rgb="FF63BE7B"/>
      </colorScale>
    </cfRule>
  </conditionalFormatting>
  <conditionalFormatting sqref="P33">
    <cfRule type="colorScale" priority="475">
      <colorScale>
        <cfvo type="min"/>
        <cfvo type="percentile" val="50"/>
        <cfvo type="max"/>
        <color rgb="FFF8696B"/>
        <color rgb="FFFFEB84"/>
        <color rgb="FF63BE7B"/>
      </colorScale>
    </cfRule>
  </conditionalFormatting>
  <conditionalFormatting sqref="P34">
    <cfRule type="colorScale" priority="474">
      <colorScale>
        <cfvo type="min"/>
        <cfvo type="percentile" val="50"/>
        <cfvo type="max"/>
        <color rgb="FFF8696B"/>
        <color rgb="FFFFEB84"/>
        <color rgb="FF63BE7B"/>
      </colorScale>
    </cfRule>
  </conditionalFormatting>
  <conditionalFormatting sqref="P34">
    <cfRule type="colorScale" priority="473">
      <colorScale>
        <cfvo type="min"/>
        <cfvo type="percentile" val="50"/>
        <cfvo type="max"/>
        <color rgb="FFF8696B"/>
        <color rgb="FFFFEB84"/>
        <color rgb="FF63BE7B"/>
      </colorScale>
    </cfRule>
  </conditionalFormatting>
  <conditionalFormatting sqref="P35">
    <cfRule type="colorScale" priority="471">
      <colorScale>
        <cfvo type="min"/>
        <cfvo type="percentile" val="50"/>
        <cfvo type="max"/>
        <color rgb="FFF8696B"/>
        <color rgb="FFFFEB84"/>
        <color rgb="FF63BE7B"/>
      </colorScale>
    </cfRule>
  </conditionalFormatting>
  <conditionalFormatting sqref="P33">
    <cfRule type="colorScale" priority="470">
      <colorScale>
        <cfvo type="min"/>
        <cfvo type="percentile" val="50"/>
        <cfvo type="max"/>
        <color rgb="FFF8696B"/>
        <color rgb="FFFFEB84"/>
        <color rgb="FF63BE7B"/>
      </colorScale>
    </cfRule>
  </conditionalFormatting>
  <conditionalFormatting sqref="P35">
    <cfRule type="colorScale" priority="469">
      <colorScale>
        <cfvo type="min"/>
        <cfvo type="percentile" val="50"/>
        <cfvo type="max"/>
        <color rgb="FFF8696B"/>
        <color rgb="FFFFEB84"/>
        <color rgb="FF63BE7B"/>
      </colorScale>
    </cfRule>
  </conditionalFormatting>
  <conditionalFormatting sqref="P34">
    <cfRule type="colorScale" priority="468">
      <colorScale>
        <cfvo type="min"/>
        <cfvo type="percentile" val="50"/>
        <cfvo type="max"/>
        <color rgb="FFF8696B"/>
        <color rgb="FFFFEB84"/>
        <color rgb="FF63BE7B"/>
      </colorScale>
    </cfRule>
  </conditionalFormatting>
  <conditionalFormatting sqref="P35">
    <cfRule type="colorScale" priority="466">
      <colorScale>
        <cfvo type="min"/>
        <cfvo type="percentile" val="50"/>
        <cfvo type="max"/>
        <color rgb="FFF8696B"/>
        <color rgb="FFFFEB84"/>
        <color rgb="FF63BE7B"/>
      </colorScale>
    </cfRule>
  </conditionalFormatting>
  <conditionalFormatting sqref="P34">
    <cfRule type="colorScale" priority="465">
      <colorScale>
        <cfvo type="min"/>
        <cfvo type="percentile" val="50"/>
        <cfvo type="max"/>
        <color rgb="FFF8696B"/>
        <color rgb="FFFFEB84"/>
        <color rgb="FF63BE7B"/>
      </colorScale>
    </cfRule>
  </conditionalFormatting>
  <conditionalFormatting sqref="P32">
    <cfRule type="colorScale" priority="464">
      <colorScale>
        <cfvo type="min"/>
        <cfvo type="percentile" val="50"/>
        <cfvo type="max"/>
        <color rgb="FFF8696B"/>
        <color rgb="FFFFEB84"/>
        <color rgb="FF63BE7B"/>
      </colorScale>
    </cfRule>
  </conditionalFormatting>
  <conditionalFormatting sqref="P33">
    <cfRule type="colorScale" priority="463">
      <colorScale>
        <cfvo type="min"/>
        <cfvo type="percentile" val="50"/>
        <cfvo type="max"/>
        <color rgb="FFF8696B"/>
        <color rgb="FFFFEB84"/>
        <color rgb="FF63BE7B"/>
      </colorScale>
    </cfRule>
  </conditionalFormatting>
  <conditionalFormatting sqref="P34">
    <cfRule type="colorScale" priority="462">
      <colorScale>
        <cfvo type="min"/>
        <cfvo type="percentile" val="50"/>
        <cfvo type="max"/>
        <color rgb="FFF8696B"/>
        <color rgb="FFFFEB84"/>
        <color rgb="FF63BE7B"/>
      </colorScale>
    </cfRule>
  </conditionalFormatting>
  <conditionalFormatting sqref="P34">
    <cfRule type="colorScale" priority="461">
      <colorScale>
        <cfvo type="min"/>
        <cfvo type="percentile" val="50"/>
        <cfvo type="max"/>
        <color rgb="FFF8696B"/>
        <color rgb="FFFFEB84"/>
        <color rgb="FF63BE7B"/>
      </colorScale>
    </cfRule>
  </conditionalFormatting>
  <conditionalFormatting sqref="P34">
    <cfRule type="colorScale" priority="460">
      <colorScale>
        <cfvo type="min"/>
        <cfvo type="percentile" val="50"/>
        <cfvo type="max"/>
        <color rgb="FFF8696B"/>
        <color rgb="FFFFEB84"/>
        <color rgb="FF63BE7B"/>
      </colorScale>
    </cfRule>
  </conditionalFormatting>
  <conditionalFormatting sqref="P35">
    <cfRule type="colorScale" priority="458">
      <colorScale>
        <cfvo type="min"/>
        <cfvo type="percentile" val="50"/>
        <cfvo type="max"/>
        <color rgb="FFF8696B"/>
        <color rgb="FFFFEB84"/>
        <color rgb="FF63BE7B"/>
      </colorScale>
    </cfRule>
  </conditionalFormatting>
  <conditionalFormatting sqref="P33">
    <cfRule type="colorScale" priority="457">
      <colorScale>
        <cfvo type="min"/>
        <cfvo type="percentile" val="50"/>
        <cfvo type="max"/>
        <color rgb="FFF8696B"/>
        <color rgb="FFFFEB84"/>
        <color rgb="FF63BE7B"/>
      </colorScale>
    </cfRule>
  </conditionalFormatting>
  <conditionalFormatting sqref="P32">
    <cfRule type="colorScale" priority="456">
      <colorScale>
        <cfvo type="min"/>
        <cfvo type="percentile" val="50"/>
        <cfvo type="max"/>
        <color rgb="FFF8696B"/>
        <color rgb="FFFFEB84"/>
        <color rgb="FF63BE7B"/>
      </colorScale>
    </cfRule>
  </conditionalFormatting>
  <conditionalFormatting sqref="P33">
    <cfRule type="colorScale" priority="455">
      <colorScale>
        <cfvo type="min"/>
        <cfvo type="percentile" val="50"/>
        <cfvo type="max"/>
        <color rgb="FFF8696B"/>
        <color rgb="FFFFEB84"/>
        <color rgb="FF63BE7B"/>
      </colorScale>
    </cfRule>
  </conditionalFormatting>
  <conditionalFormatting sqref="P34">
    <cfRule type="colorScale" priority="453">
      <colorScale>
        <cfvo type="min"/>
        <cfvo type="percentile" val="50"/>
        <cfvo type="max"/>
        <color rgb="FFF8696B"/>
        <color rgb="FFFFEB84"/>
        <color rgb="FF63BE7B"/>
      </colorScale>
    </cfRule>
  </conditionalFormatting>
  <conditionalFormatting sqref="P35">
    <cfRule type="colorScale" priority="450">
      <colorScale>
        <cfvo type="min"/>
        <cfvo type="percentile" val="50"/>
        <cfvo type="max"/>
        <color rgb="FFF8696B"/>
        <color rgb="FFFFEB84"/>
        <color rgb="FF63BE7B"/>
      </colorScale>
    </cfRule>
  </conditionalFormatting>
  <conditionalFormatting sqref="P34">
    <cfRule type="colorScale" priority="449">
      <colorScale>
        <cfvo type="min"/>
        <cfvo type="percentile" val="50"/>
        <cfvo type="max"/>
        <color rgb="FFF8696B"/>
        <color rgb="FFFFEB84"/>
        <color rgb="FF63BE7B"/>
      </colorScale>
    </cfRule>
  </conditionalFormatting>
  <conditionalFormatting sqref="P35">
    <cfRule type="colorScale" priority="447">
      <colorScale>
        <cfvo type="min"/>
        <cfvo type="percentile" val="50"/>
        <cfvo type="max"/>
        <color rgb="FFF8696B"/>
        <color rgb="FFFFEB84"/>
        <color rgb="FF63BE7B"/>
      </colorScale>
    </cfRule>
  </conditionalFormatting>
  <conditionalFormatting sqref="P32">
    <cfRule type="colorScale" priority="446">
      <colorScale>
        <cfvo type="min"/>
        <cfvo type="percentile" val="50"/>
        <cfvo type="max"/>
        <color rgb="FFF8696B"/>
        <color rgb="FFFFEB84"/>
        <color rgb="FF63BE7B"/>
      </colorScale>
    </cfRule>
  </conditionalFormatting>
  <conditionalFormatting sqref="P33">
    <cfRule type="colorScale" priority="444">
      <colorScale>
        <cfvo type="min"/>
        <cfvo type="percentile" val="50"/>
        <cfvo type="max"/>
        <color rgb="FFF8696B"/>
        <color rgb="FFFFEB84"/>
        <color rgb="FF63BE7B"/>
      </colorScale>
    </cfRule>
  </conditionalFormatting>
  <conditionalFormatting sqref="P34">
    <cfRule type="colorScale" priority="443">
      <colorScale>
        <cfvo type="min"/>
        <cfvo type="percentile" val="50"/>
        <cfvo type="max"/>
        <color rgb="FFF8696B"/>
        <color rgb="FFFFEB84"/>
        <color rgb="FF63BE7B"/>
      </colorScale>
    </cfRule>
  </conditionalFormatting>
  <conditionalFormatting sqref="P35">
    <cfRule type="colorScale" priority="441">
      <colorScale>
        <cfvo type="min"/>
        <cfvo type="percentile" val="50"/>
        <cfvo type="max"/>
        <color rgb="FFF8696B"/>
        <color rgb="FFFFEB84"/>
        <color rgb="FF63BE7B"/>
      </colorScale>
    </cfRule>
  </conditionalFormatting>
  <conditionalFormatting sqref="P35">
    <cfRule type="colorScale" priority="440">
      <colorScale>
        <cfvo type="min"/>
        <cfvo type="percentile" val="50"/>
        <cfvo type="max"/>
        <color rgb="FFF8696B"/>
        <color rgb="FFFFEB84"/>
        <color rgb="FF63BE7B"/>
      </colorScale>
    </cfRule>
  </conditionalFormatting>
  <conditionalFormatting sqref="P33">
    <cfRule type="colorScale" priority="439">
      <colorScale>
        <cfvo type="min"/>
        <cfvo type="percentile" val="50"/>
        <cfvo type="max"/>
        <color rgb="FFF8696B"/>
        <color rgb="FFFFEB84"/>
        <color rgb="FF63BE7B"/>
      </colorScale>
    </cfRule>
  </conditionalFormatting>
  <conditionalFormatting sqref="P35">
    <cfRule type="colorScale" priority="438">
      <colorScale>
        <cfvo type="min"/>
        <cfvo type="percentile" val="50"/>
        <cfvo type="max"/>
        <color rgb="FFF8696B"/>
        <color rgb="FFFFEB84"/>
        <color rgb="FF63BE7B"/>
      </colorScale>
    </cfRule>
  </conditionalFormatting>
  <conditionalFormatting sqref="P33">
    <cfRule type="colorScale" priority="436">
      <colorScale>
        <cfvo type="min"/>
        <cfvo type="percentile" val="50"/>
        <cfvo type="max"/>
        <color rgb="FFF8696B"/>
        <color rgb="FFFFEB84"/>
        <color rgb="FF63BE7B"/>
      </colorScale>
    </cfRule>
  </conditionalFormatting>
  <conditionalFormatting sqref="P33">
    <cfRule type="colorScale" priority="435">
      <colorScale>
        <cfvo type="min"/>
        <cfvo type="percentile" val="50"/>
        <cfvo type="max"/>
        <color rgb="FFF8696B"/>
        <color rgb="FFFFEB84"/>
        <color rgb="FF63BE7B"/>
      </colorScale>
    </cfRule>
  </conditionalFormatting>
  <conditionalFormatting sqref="P34">
    <cfRule type="colorScale" priority="434">
      <colorScale>
        <cfvo type="min"/>
        <cfvo type="percentile" val="50"/>
        <cfvo type="max"/>
        <color rgb="FFF8696B"/>
        <color rgb="FFFFEB84"/>
        <color rgb="FF63BE7B"/>
      </colorScale>
    </cfRule>
  </conditionalFormatting>
  <conditionalFormatting sqref="P35">
    <cfRule type="colorScale" priority="432">
      <colorScale>
        <cfvo type="min"/>
        <cfvo type="percentile" val="50"/>
        <cfvo type="max"/>
        <color rgb="FFF8696B"/>
        <color rgb="FFFFEB84"/>
        <color rgb="FF63BE7B"/>
      </colorScale>
    </cfRule>
  </conditionalFormatting>
  <conditionalFormatting sqref="P35">
    <cfRule type="colorScale" priority="431">
      <colorScale>
        <cfvo type="min"/>
        <cfvo type="percentile" val="50"/>
        <cfvo type="max"/>
        <color rgb="FFF8696B"/>
        <color rgb="FFFFEB84"/>
        <color rgb="FF63BE7B"/>
      </colorScale>
    </cfRule>
  </conditionalFormatting>
  <conditionalFormatting sqref="P34">
    <cfRule type="colorScale" priority="430">
      <colorScale>
        <cfvo type="min"/>
        <cfvo type="percentile" val="50"/>
        <cfvo type="max"/>
        <color rgb="FFF8696B"/>
        <color rgb="FFFFEB84"/>
        <color rgb="FF63BE7B"/>
      </colorScale>
    </cfRule>
  </conditionalFormatting>
  <conditionalFormatting sqref="P33">
    <cfRule type="colorScale" priority="428">
      <colorScale>
        <cfvo type="min"/>
        <cfvo type="percentile" val="50"/>
        <cfvo type="max"/>
        <color rgb="FFF8696B"/>
        <color rgb="FFFFEB84"/>
        <color rgb="FF63BE7B"/>
      </colorScale>
    </cfRule>
  </conditionalFormatting>
  <conditionalFormatting sqref="P34">
    <cfRule type="colorScale" priority="427">
      <colorScale>
        <cfvo type="min"/>
        <cfvo type="percentile" val="50"/>
        <cfvo type="max"/>
        <color rgb="FFF8696B"/>
        <color rgb="FFFFEB84"/>
        <color rgb="FF63BE7B"/>
      </colorScale>
    </cfRule>
  </conditionalFormatting>
  <conditionalFormatting sqref="P35">
    <cfRule type="colorScale" priority="425">
      <colorScale>
        <cfvo type="min"/>
        <cfvo type="percentile" val="50"/>
        <cfvo type="max"/>
        <color rgb="FFF8696B"/>
        <color rgb="FFFFEB84"/>
        <color rgb="FF63BE7B"/>
      </colorScale>
    </cfRule>
  </conditionalFormatting>
  <conditionalFormatting sqref="P33">
    <cfRule type="colorScale" priority="422">
      <colorScale>
        <cfvo type="min"/>
        <cfvo type="percentile" val="50"/>
        <cfvo type="max"/>
        <color rgb="FFF8696B"/>
        <color rgb="FFFFEB84"/>
        <color rgb="FF63BE7B"/>
      </colorScale>
    </cfRule>
  </conditionalFormatting>
  <conditionalFormatting sqref="P34">
    <cfRule type="colorScale" priority="421">
      <colorScale>
        <cfvo type="min"/>
        <cfvo type="percentile" val="50"/>
        <cfvo type="max"/>
        <color rgb="FFF8696B"/>
        <color rgb="FFFFEB84"/>
        <color rgb="FF63BE7B"/>
      </colorScale>
    </cfRule>
  </conditionalFormatting>
  <conditionalFormatting sqref="P35">
    <cfRule type="colorScale" priority="419">
      <colorScale>
        <cfvo type="min"/>
        <cfvo type="percentile" val="50"/>
        <cfvo type="max"/>
        <color rgb="FFF8696B"/>
        <color rgb="FFFFEB84"/>
        <color rgb="FF63BE7B"/>
      </colorScale>
    </cfRule>
  </conditionalFormatting>
  <conditionalFormatting sqref="P35">
    <cfRule type="colorScale" priority="418">
      <colorScale>
        <cfvo type="min"/>
        <cfvo type="percentile" val="50"/>
        <cfvo type="max"/>
        <color rgb="FFF8696B"/>
        <color rgb="FFFFEB84"/>
        <color rgb="FF63BE7B"/>
      </colorScale>
    </cfRule>
  </conditionalFormatting>
  <conditionalFormatting sqref="P36">
    <cfRule type="colorScale" priority="416">
      <colorScale>
        <cfvo type="min"/>
        <cfvo type="percentile" val="50"/>
        <cfvo type="max"/>
        <color rgb="FFF8696B"/>
        <color rgb="FFFFEB84"/>
        <color rgb="FF63BE7B"/>
      </colorScale>
    </cfRule>
  </conditionalFormatting>
  <conditionalFormatting sqref="P37">
    <cfRule type="colorScale" priority="417">
      <colorScale>
        <cfvo type="min"/>
        <cfvo type="percentile" val="50"/>
        <cfvo type="max"/>
        <color rgb="FFF8696B"/>
        <color rgb="FFFFEB84"/>
        <color rgb="FF63BE7B"/>
      </colorScale>
    </cfRule>
  </conditionalFormatting>
  <conditionalFormatting sqref="P38">
    <cfRule type="colorScale" priority="413">
      <colorScale>
        <cfvo type="min"/>
        <cfvo type="percentile" val="50"/>
        <cfvo type="max"/>
        <color rgb="FFF8696B"/>
        <color rgb="FFFFEB84"/>
        <color rgb="FF63BE7B"/>
      </colorScale>
    </cfRule>
  </conditionalFormatting>
  <conditionalFormatting sqref="P39">
    <cfRule type="colorScale" priority="411">
      <colorScale>
        <cfvo type="min"/>
        <cfvo type="percentile" val="50"/>
        <cfvo type="max"/>
        <color rgb="FFF8696B"/>
        <color rgb="FFFFEB84"/>
        <color rgb="FF63BE7B"/>
      </colorScale>
    </cfRule>
  </conditionalFormatting>
  <conditionalFormatting sqref="P39">
    <cfRule type="colorScale" priority="410">
      <colorScale>
        <cfvo type="min"/>
        <cfvo type="percentile" val="50"/>
        <cfvo type="max"/>
        <color rgb="FFF8696B"/>
        <color rgb="FFFFEB84"/>
        <color rgb="FF63BE7B"/>
      </colorScale>
    </cfRule>
  </conditionalFormatting>
  <conditionalFormatting sqref="P37">
    <cfRule type="colorScale" priority="409">
      <colorScale>
        <cfvo type="min"/>
        <cfvo type="percentile" val="50"/>
        <cfvo type="max"/>
        <color rgb="FFF8696B"/>
        <color rgb="FFFFEB84"/>
        <color rgb="FF63BE7B"/>
      </colorScale>
    </cfRule>
  </conditionalFormatting>
  <conditionalFormatting sqref="P39">
    <cfRule type="colorScale" priority="408">
      <colorScale>
        <cfvo type="min"/>
        <cfvo type="percentile" val="50"/>
        <cfvo type="max"/>
        <color rgb="FFF8696B"/>
        <color rgb="FFFFEB84"/>
        <color rgb="FF63BE7B"/>
      </colorScale>
    </cfRule>
  </conditionalFormatting>
  <conditionalFormatting sqref="P37">
    <cfRule type="colorScale" priority="406">
      <colorScale>
        <cfvo type="min"/>
        <cfvo type="percentile" val="50"/>
        <cfvo type="max"/>
        <color rgb="FFF8696B"/>
        <color rgb="FFFFEB84"/>
        <color rgb="FF63BE7B"/>
      </colorScale>
    </cfRule>
  </conditionalFormatting>
  <conditionalFormatting sqref="P37">
    <cfRule type="colorScale" priority="405">
      <colorScale>
        <cfvo type="min"/>
        <cfvo type="percentile" val="50"/>
        <cfvo type="max"/>
        <color rgb="FFF8696B"/>
        <color rgb="FFFFEB84"/>
        <color rgb="FF63BE7B"/>
      </colorScale>
    </cfRule>
  </conditionalFormatting>
  <conditionalFormatting sqref="P38">
    <cfRule type="colorScale" priority="404">
      <colorScale>
        <cfvo type="min"/>
        <cfvo type="percentile" val="50"/>
        <cfvo type="max"/>
        <color rgb="FFF8696B"/>
        <color rgb="FFFFEB84"/>
        <color rgb="FF63BE7B"/>
      </colorScale>
    </cfRule>
  </conditionalFormatting>
  <conditionalFormatting sqref="P39">
    <cfRule type="colorScale" priority="402">
      <colorScale>
        <cfvo type="min"/>
        <cfvo type="percentile" val="50"/>
        <cfvo type="max"/>
        <color rgb="FFF8696B"/>
        <color rgb="FFFFEB84"/>
        <color rgb="FF63BE7B"/>
      </colorScale>
    </cfRule>
  </conditionalFormatting>
  <conditionalFormatting sqref="P39">
    <cfRule type="colorScale" priority="401">
      <colorScale>
        <cfvo type="min"/>
        <cfvo type="percentile" val="50"/>
        <cfvo type="max"/>
        <color rgb="FFF8696B"/>
        <color rgb="FFFFEB84"/>
        <color rgb="FF63BE7B"/>
      </colorScale>
    </cfRule>
  </conditionalFormatting>
  <conditionalFormatting sqref="P38">
    <cfRule type="colorScale" priority="400">
      <colorScale>
        <cfvo type="min"/>
        <cfvo type="percentile" val="50"/>
        <cfvo type="max"/>
        <color rgb="FFF8696B"/>
        <color rgb="FFFFEB84"/>
        <color rgb="FF63BE7B"/>
      </colorScale>
    </cfRule>
  </conditionalFormatting>
  <conditionalFormatting sqref="P37">
    <cfRule type="colorScale" priority="398">
      <colorScale>
        <cfvo type="min"/>
        <cfvo type="percentile" val="50"/>
        <cfvo type="max"/>
        <color rgb="FFF8696B"/>
        <color rgb="FFFFEB84"/>
        <color rgb="FF63BE7B"/>
      </colorScale>
    </cfRule>
  </conditionalFormatting>
  <conditionalFormatting sqref="P38">
    <cfRule type="colorScale" priority="397">
      <colorScale>
        <cfvo type="min"/>
        <cfvo type="percentile" val="50"/>
        <cfvo type="max"/>
        <color rgb="FFF8696B"/>
        <color rgb="FFFFEB84"/>
        <color rgb="FF63BE7B"/>
      </colorScale>
    </cfRule>
  </conditionalFormatting>
  <conditionalFormatting sqref="P39">
    <cfRule type="colorScale" priority="395">
      <colorScale>
        <cfvo type="min"/>
        <cfvo type="percentile" val="50"/>
        <cfvo type="max"/>
        <color rgb="FFF8696B"/>
        <color rgb="FFFFEB84"/>
        <color rgb="FF63BE7B"/>
      </colorScale>
    </cfRule>
  </conditionalFormatting>
  <conditionalFormatting sqref="P37">
    <cfRule type="colorScale" priority="392">
      <colorScale>
        <cfvo type="min"/>
        <cfvo type="percentile" val="50"/>
        <cfvo type="max"/>
        <color rgb="FFF8696B"/>
        <color rgb="FFFFEB84"/>
        <color rgb="FF63BE7B"/>
      </colorScale>
    </cfRule>
  </conditionalFormatting>
  <conditionalFormatting sqref="P38">
    <cfRule type="colorScale" priority="391">
      <colorScale>
        <cfvo type="min"/>
        <cfvo type="percentile" val="50"/>
        <cfvo type="max"/>
        <color rgb="FFF8696B"/>
        <color rgb="FFFFEB84"/>
        <color rgb="FF63BE7B"/>
      </colorScale>
    </cfRule>
  </conditionalFormatting>
  <conditionalFormatting sqref="P39">
    <cfRule type="colorScale" priority="389">
      <colorScale>
        <cfvo type="min"/>
        <cfvo type="percentile" val="50"/>
        <cfvo type="max"/>
        <color rgb="FFF8696B"/>
        <color rgb="FFFFEB84"/>
        <color rgb="FF63BE7B"/>
      </colorScale>
    </cfRule>
  </conditionalFormatting>
  <conditionalFormatting sqref="P39">
    <cfRule type="colorScale" priority="388">
      <colorScale>
        <cfvo type="min"/>
        <cfvo type="percentile" val="50"/>
        <cfvo type="max"/>
        <color rgb="FFF8696B"/>
        <color rgb="FFFFEB84"/>
        <color rgb="FF63BE7B"/>
      </colorScale>
    </cfRule>
  </conditionalFormatting>
  <conditionalFormatting sqref="P36">
    <cfRule type="colorScale" priority="387">
      <colorScale>
        <cfvo type="min"/>
        <cfvo type="percentile" val="50"/>
        <cfvo type="max"/>
        <color rgb="FFF8696B"/>
        <color rgb="FFFFEB84"/>
        <color rgb="FF63BE7B"/>
      </colorScale>
    </cfRule>
  </conditionalFormatting>
  <conditionalFormatting sqref="P36">
    <cfRule type="colorScale" priority="384">
      <colorScale>
        <cfvo type="min"/>
        <cfvo type="percentile" val="50"/>
        <cfvo type="max"/>
        <color rgb="FFF8696B"/>
        <color rgb="FFFFEB84"/>
        <color rgb="FF63BE7B"/>
      </colorScale>
    </cfRule>
  </conditionalFormatting>
  <conditionalFormatting sqref="P36">
    <cfRule type="colorScale" priority="383">
      <colorScale>
        <cfvo type="min"/>
        <cfvo type="percentile" val="50"/>
        <cfvo type="max"/>
        <color rgb="FFF8696B"/>
        <color rgb="FFFFEB84"/>
        <color rgb="FF63BE7B"/>
      </colorScale>
    </cfRule>
  </conditionalFormatting>
  <conditionalFormatting sqref="P36">
    <cfRule type="colorScale" priority="382">
      <colorScale>
        <cfvo type="min"/>
        <cfvo type="percentile" val="50"/>
        <cfvo type="max"/>
        <color rgb="FFF8696B"/>
        <color rgb="FFFFEB84"/>
        <color rgb="FF63BE7B"/>
      </colorScale>
    </cfRule>
  </conditionalFormatting>
  <conditionalFormatting sqref="P37">
    <cfRule type="colorScale" priority="381">
      <colorScale>
        <cfvo type="min"/>
        <cfvo type="percentile" val="50"/>
        <cfvo type="max"/>
        <color rgb="FFF8696B"/>
        <color rgb="FFFFEB84"/>
        <color rgb="FF63BE7B"/>
      </colorScale>
    </cfRule>
  </conditionalFormatting>
  <conditionalFormatting sqref="P38">
    <cfRule type="colorScale" priority="380">
      <colorScale>
        <cfvo type="min"/>
        <cfvo type="percentile" val="50"/>
        <cfvo type="max"/>
        <color rgb="FFF8696B"/>
        <color rgb="FFFFEB84"/>
        <color rgb="FF63BE7B"/>
      </colorScale>
    </cfRule>
  </conditionalFormatting>
  <conditionalFormatting sqref="P39">
    <cfRule type="colorScale" priority="376">
      <colorScale>
        <cfvo type="min"/>
        <cfvo type="percentile" val="50"/>
        <cfvo type="max"/>
        <color rgb="FFF8696B"/>
        <color rgb="FFFFEB84"/>
        <color rgb="FF63BE7B"/>
      </colorScale>
    </cfRule>
  </conditionalFormatting>
  <conditionalFormatting sqref="P36">
    <cfRule type="colorScale" priority="375">
      <colorScale>
        <cfvo type="min"/>
        <cfvo type="percentile" val="50"/>
        <cfvo type="max"/>
        <color rgb="FFF8696B"/>
        <color rgb="FFFFEB84"/>
        <color rgb="FF63BE7B"/>
      </colorScale>
    </cfRule>
  </conditionalFormatting>
  <conditionalFormatting sqref="P36">
    <cfRule type="colorScale" priority="374">
      <colorScale>
        <cfvo type="min"/>
        <cfvo type="percentile" val="50"/>
        <cfvo type="max"/>
        <color rgb="FFF8696B"/>
        <color rgb="FFFFEB84"/>
        <color rgb="FF63BE7B"/>
      </colorScale>
    </cfRule>
  </conditionalFormatting>
  <conditionalFormatting sqref="P36">
    <cfRule type="colorScale" priority="373">
      <colorScale>
        <cfvo type="min"/>
        <cfvo type="percentile" val="50"/>
        <cfvo type="max"/>
        <color rgb="FFF8696B"/>
        <color rgb="FFFFEB84"/>
        <color rgb="FF63BE7B"/>
      </colorScale>
    </cfRule>
  </conditionalFormatting>
  <conditionalFormatting sqref="P38">
    <cfRule type="colorScale" priority="372">
      <colorScale>
        <cfvo type="min"/>
        <cfvo type="percentile" val="50"/>
        <cfvo type="max"/>
        <color rgb="FFF8696B"/>
        <color rgb="FFFFEB84"/>
        <color rgb="FF63BE7B"/>
      </colorScale>
    </cfRule>
  </conditionalFormatting>
  <conditionalFormatting sqref="P37">
    <cfRule type="colorScale" priority="371">
      <colorScale>
        <cfvo type="min"/>
        <cfvo type="percentile" val="50"/>
        <cfvo type="max"/>
        <color rgb="FFF8696B"/>
        <color rgb="FFFFEB84"/>
        <color rgb="FF63BE7B"/>
      </colorScale>
    </cfRule>
  </conditionalFormatting>
  <conditionalFormatting sqref="P38">
    <cfRule type="colorScale" priority="370">
      <colorScale>
        <cfvo type="min"/>
        <cfvo type="percentile" val="50"/>
        <cfvo type="max"/>
        <color rgb="FFF8696B"/>
        <color rgb="FFFFEB84"/>
        <color rgb="FF63BE7B"/>
      </colorScale>
    </cfRule>
  </conditionalFormatting>
  <conditionalFormatting sqref="P38">
    <cfRule type="colorScale" priority="369">
      <colorScale>
        <cfvo type="min"/>
        <cfvo type="percentile" val="50"/>
        <cfvo type="max"/>
        <color rgb="FFF8696B"/>
        <color rgb="FFFFEB84"/>
        <color rgb="FF63BE7B"/>
      </colorScale>
    </cfRule>
  </conditionalFormatting>
  <conditionalFormatting sqref="P39">
    <cfRule type="colorScale" priority="367">
      <colorScale>
        <cfvo type="min"/>
        <cfvo type="percentile" val="50"/>
        <cfvo type="max"/>
        <color rgb="FFF8696B"/>
        <color rgb="FFFFEB84"/>
        <color rgb="FF63BE7B"/>
      </colorScale>
    </cfRule>
  </conditionalFormatting>
  <conditionalFormatting sqref="P37">
    <cfRule type="colorScale" priority="366">
      <colorScale>
        <cfvo type="min"/>
        <cfvo type="percentile" val="50"/>
        <cfvo type="max"/>
        <color rgb="FFF8696B"/>
        <color rgb="FFFFEB84"/>
        <color rgb="FF63BE7B"/>
      </colorScale>
    </cfRule>
  </conditionalFormatting>
  <conditionalFormatting sqref="P39">
    <cfRule type="colorScale" priority="365">
      <colorScale>
        <cfvo type="min"/>
        <cfvo type="percentile" val="50"/>
        <cfvo type="max"/>
        <color rgb="FFF8696B"/>
        <color rgb="FFFFEB84"/>
        <color rgb="FF63BE7B"/>
      </colorScale>
    </cfRule>
  </conditionalFormatting>
  <conditionalFormatting sqref="P38">
    <cfRule type="colorScale" priority="364">
      <colorScale>
        <cfvo type="min"/>
        <cfvo type="percentile" val="50"/>
        <cfvo type="max"/>
        <color rgb="FFF8696B"/>
        <color rgb="FFFFEB84"/>
        <color rgb="FF63BE7B"/>
      </colorScale>
    </cfRule>
  </conditionalFormatting>
  <conditionalFormatting sqref="P39">
    <cfRule type="colorScale" priority="362">
      <colorScale>
        <cfvo type="min"/>
        <cfvo type="percentile" val="50"/>
        <cfvo type="max"/>
        <color rgb="FFF8696B"/>
        <color rgb="FFFFEB84"/>
        <color rgb="FF63BE7B"/>
      </colorScale>
    </cfRule>
  </conditionalFormatting>
  <conditionalFormatting sqref="P38">
    <cfRule type="colorScale" priority="361">
      <colorScale>
        <cfvo type="min"/>
        <cfvo type="percentile" val="50"/>
        <cfvo type="max"/>
        <color rgb="FFF8696B"/>
        <color rgb="FFFFEB84"/>
        <color rgb="FF63BE7B"/>
      </colorScale>
    </cfRule>
  </conditionalFormatting>
  <conditionalFormatting sqref="P36">
    <cfRule type="colorScale" priority="360">
      <colorScale>
        <cfvo type="min"/>
        <cfvo type="percentile" val="50"/>
        <cfvo type="max"/>
        <color rgb="FFF8696B"/>
        <color rgb="FFFFEB84"/>
        <color rgb="FF63BE7B"/>
      </colorScale>
    </cfRule>
  </conditionalFormatting>
  <conditionalFormatting sqref="P37">
    <cfRule type="colorScale" priority="359">
      <colorScale>
        <cfvo type="min"/>
        <cfvo type="percentile" val="50"/>
        <cfvo type="max"/>
        <color rgb="FFF8696B"/>
        <color rgb="FFFFEB84"/>
        <color rgb="FF63BE7B"/>
      </colorScale>
    </cfRule>
  </conditionalFormatting>
  <conditionalFormatting sqref="P38">
    <cfRule type="colorScale" priority="358">
      <colorScale>
        <cfvo type="min"/>
        <cfvo type="percentile" val="50"/>
        <cfvo type="max"/>
        <color rgb="FFF8696B"/>
        <color rgb="FFFFEB84"/>
        <color rgb="FF63BE7B"/>
      </colorScale>
    </cfRule>
  </conditionalFormatting>
  <conditionalFormatting sqref="P38">
    <cfRule type="colorScale" priority="357">
      <colorScale>
        <cfvo type="min"/>
        <cfvo type="percentile" val="50"/>
        <cfvo type="max"/>
        <color rgb="FFF8696B"/>
        <color rgb="FFFFEB84"/>
        <color rgb="FF63BE7B"/>
      </colorScale>
    </cfRule>
  </conditionalFormatting>
  <conditionalFormatting sqref="P38">
    <cfRule type="colorScale" priority="356">
      <colorScale>
        <cfvo type="min"/>
        <cfvo type="percentile" val="50"/>
        <cfvo type="max"/>
        <color rgb="FFF8696B"/>
        <color rgb="FFFFEB84"/>
        <color rgb="FF63BE7B"/>
      </colorScale>
    </cfRule>
  </conditionalFormatting>
  <conditionalFormatting sqref="P39">
    <cfRule type="colorScale" priority="354">
      <colorScale>
        <cfvo type="min"/>
        <cfvo type="percentile" val="50"/>
        <cfvo type="max"/>
        <color rgb="FFF8696B"/>
        <color rgb="FFFFEB84"/>
        <color rgb="FF63BE7B"/>
      </colorScale>
    </cfRule>
  </conditionalFormatting>
  <conditionalFormatting sqref="P37">
    <cfRule type="colorScale" priority="353">
      <colorScale>
        <cfvo type="min"/>
        <cfvo type="percentile" val="50"/>
        <cfvo type="max"/>
        <color rgb="FFF8696B"/>
        <color rgb="FFFFEB84"/>
        <color rgb="FF63BE7B"/>
      </colorScale>
    </cfRule>
  </conditionalFormatting>
  <conditionalFormatting sqref="P36">
    <cfRule type="colorScale" priority="352">
      <colorScale>
        <cfvo type="min"/>
        <cfvo type="percentile" val="50"/>
        <cfvo type="max"/>
        <color rgb="FFF8696B"/>
        <color rgb="FFFFEB84"/>
        <color rgb="FF63BE7B"/>
      </colorScale>
    </cfRule>
  </conditionalFormatting>
  <conditionalFormatting sqref="P37">
    <cfRule type="colorScale" priority="351">
      <colorScale>
        <cfvo type="min"/>
        <cfvo type="percentile" val="50"/>
        <cfvo type="max"/>
        <color rgb="FFF8696B"/>
        <color rgb="FFFFEB84"/>
        <color rgb="FF63BE7B"/>
      </colorScale>
    </cfRule>
  </conditionalFormatting>
  <conditionalFormatting sqref="P38">
    <cfRule type="colorScale" priority="349">
      <colorScale>
        <cfvo type="min"/>
        <cfvo type="percentile" val="50"/>
        <cfvo type="max"/>
        <color rgb="FFF8696B"/>
        <color rgb="FFFFEB84"/>
        <color rgb="FF63BE7B"/>
      </colorScale>
    </cfRule>
  </conditionalFormatting>
  <conditionalFormatting sqref="P39">
    <cfRule type="colorScale" priority="346">
      <colorScale>
        <cfvo type="min"/>
        <cfvo type="percentile" val="50"/>
        <cfvo type="max"/>
        <color rgb="FFF8696B"/>
        <color rgb="FFFFEB84"/>
        <color rgb="FF63BE7B"/>
      </colorScale>
    </cfRule>
  </conditionalFormatting>
  <conditionalFormatting sqref="P38">
    <cfRule type="colorScale" priority="345">
      <colorScale>
        <cfvo type="min"/>
        <cfvo type="percentile" val="50"/>
        <cfvo type="max"/>
        <color rgb="FFF8696B"/>
        <color rgb="FFFFEB84"/>
        <color rgb="FF63BE7B"/>
      </colorScale>
    </cfRule>
  </conditionalFormatting>
  <conditionalFormatting sqref="P39">
    <cfRule type="colorScale" priority="343">
      <colorScale>
        <cfvo type="min"/>
        <cfvo type="percentile" val="50"/>
        <cfvo type="max"/>
        <color rgb="FFF8696B"/>
        <color rgb="FFFFEB84"/>
        <color rgb="FF63BE7B"/>
      </colorScale>
    </cfRule>
  </conditionalFormatting>
  <conditionalFormatting sqref="P36">
    <cfRule type="colorScale" priority="342">
      <colorScale>
        <cfvo type="min"/>
        <cfvo type="percentile" val="50"/>
        <cfvo type="max"/>
        <color rgb="FFF8696B"/>
        <color rgb="FFFFEB84"/>
        <color rgb="FF63BE7B"/>
      </colorScale>
    </cfRule>
  </conditionalFormatting>
  <conditionalFormatting sqref="P37">
    <cfRule type="colorScale" priority="340">
      <colorScale>
        <cfvo type="min"/>
        <cfvo type="percentile" val="50"/>
        <cfvo type="max"/>
        <color rgb="FFF8696B"/>
        <color rgb="FFFFEB84"/>
        <color rgb="FF63BE7B"/>
      </colorScale>
    </cfRule>
  </conditionalFormatting>
  <conditionalFormatting sqref="P38">
    <cfRule type="colorScale" priority="339">
      <colorScale>
        <cfvo type="min"/>
        <cfvo type="percentile" val="50"/>
        <cfvo type="max"/>
        <color rgb="FFF8696B"/>
        <color rgb="FFFFEB84"/>
        <color rgb="FF63BE7B"/>
      </colorScale>
    </cfRule>
  </conditionalFormatting>
  <conditionalFormatting sqref="P39">
    <cfRule type="colorScale" priority="337">
      <colorScale>
        <cfvo type="min"/>
        <cfvo type="percentile" val="50"/>
        <cfvo type="max"/>
        <color rgb="FFF8696B"/>
        <color rgb="FFFFEB84"/>
        <color rgb="FF63BE7B"/>
      </colorScale>
    </cfRule>
  </conditionalFormatting>
  <conditionalFormatting sqref="P39">
    <cfRule type="colorScale" priority="336">
      <colorScale>
        <cfvo type="min"/>
        <cfvo type="percentile" val="50"/>
        <cfvo type="max"/>
        <color rgb="FFF8696B"/>
        <color rgb="FFFFEB84"/>
        <color rgb="FF63BE7B"/>
      </colorScale>
    </cfRule>
  </conditionalFormatting>
  <conditionalFormatting sqref="P37">
    <cfRule type="colorScale" priority="335">
      <colorScale>
        <cfvo type="min"/>
        <cfvo type="percentile" val="50"/>
        <cfvo type="max"/>
        <color rgb="FFF8696B"/>
        <color rgb="FFFFEB84"/>
        <color rgb="FF63BE7B"/>
      </colorScale>
    </cfRule>
  </conditionalFormatting>
  <conditionalFormatting sqref="P39">
    <cfRule type="colorScale" priority="334">
      <colorScale>
        <cfvo type="min"/>
        <cfvo type="percentile" val="50"/>
        <cfvo type="max"/>
        <color rgb="FFF8696B"/>
        <color rgb="FFFFEB84"/>
        <color rgb="FF63BE7B"/>
      </colorScale>
    </cfRule>
  </conditionalFormatting>
  <conditionalFormatting sqref="P37">
    <cfRule type="colorScale" priority="332">
      <colorScale>
        <cfvo type="min"/>
        <cfvo type="percentile" val="50"/>
        <cfvo type="max"/>
        <color rgb="FFF8696B"/>
        <color rgb="FFFFEB84"/>
        <color rgb="FF63BE7B"/>
      </colorScale>
    </cfRule>
  </conditionalFormatting>
  <conditionalFormatting sqref="P37">
    <cfRule type="colorScale" priority="331">
      <colorScale>
        <cfvo type="min"/>
        <cfvo type="percentile" val="50"/>
        <cfvo type="max"/>
        <color rgb="FFF8696B"/>
        <color rgb="FFFFEB84"/>
        <color rgb="FF63BE7B"/>
      </colorScale>
    </cfRule>
  </conditionalFormatting>
  <conditionalFormatting sqref="P38">
    <cfRule type="colorScale" priority="330">
      <colorScale>
        <cfvo type="min"/>
        <cfvo type="percentile" val="50"/>
        <cfvo type="max"/>
        <color rgb="FFF8696B"/>
        <color rgb="FFFFEB84"/>
        <color rgb="FF63BE7B"/>
      </colorScale>
    </cfRule>
  </conditionalFormatting>
  <conditionalFormatting sqref="P39">
    <cfRule type="colorScale" priority="328">
      <colorScale>
        <cfvo type="min"/>
        <cfvo type="percentile" val="50"/>
        <cfvo type="max"/>
        <color rgb="FFF8696B"/>
        <color rgb="FFFFEB84"/>
        <color rgb="FF63BE7B"/>
      </colorScale>
    </cfRule>
  </conditionalFormatting>
  <conditionalFormatting sqref="P39">
    <cfRule type="colorScale" priority="327">
      <colorScale>
        <cfvo type="min"/>
        <cfvo type="percentile" val="50"/>
        <cfvo type="max"/>
        <color rgb="FFF8696B"/>
        <color rgb="FFFFEB84"/>
        <color rgb="FF63BE7B"/>
      </colorScale>
    </cfRule>
  </conditionalFormatting>
  <conditionalFormatting sqref="P38">
    <cfRule type="colorScale" priority="326">
      <colorScale>
        <cfvo type="min"/>
        <cfvo type="percentile" val="50"/>
        <cfvo type="max"/>
        <color rgb="FFF8696B"/>
        <color rgb="FFFFEB84"/>
        <color rgb="FF63BE7B"/>
      </colorScale>
    </cfRule>
  </conditionalFormatting>
  <conditionalFormatting sqref="P37">
    <cfRule type="colorScale" priority="324">
      <colorScale>
        <cfvo type="min"/>
        <cfvo type="percentile" val="50"/>
        <cfvo type="max"/>
        <color rgb="FFF8696B"/>
        <color rgb="FFFFEB84"/>
        <color rgb="FF63BE7B"/>
      </colorScale>
    </cfRule>
  </conditionalFormatting>
  <conditionalFormatting sqref="P38">
    <cfRule type="colorScale" priority="323">
      <colorScale>
        <cfvo type="min"/>
        <cfvo type="percentile" val="50"/>
        <cfvo type="max"/>
        <color rgb="FFF8696B"/>
        <color rgb="FFFFEB84"/>
        <color rgb="FF63BE7B"/>
      </colorScale>
    </cfRule>
  </conditionalFormatting>
  <conditionalFormatting sqref="P39">
    <cfRule type="colorScale" priority="321">
      <colorScale>
        <cfvo type="min"/>
        <cfvo type="percentile" val="50"/>
        <cfvo type="max"/>
        <color rgb="FFF8696B"/>
        <color rgb="FFFFEB84"/>
        <color rgb="FF63BE7B"/>
      </colorScale>
    </cfRule>
  </conditionalFormatting>
  <conditionalFormatting sqref="P37">
    <cfRule type="colorScale" priority="318">
      <colorScale>
        <cfvo type="min"/>
        <cfvo type="percentile" val="50"/>
        <cfvo type="max"/>
        <color rgb="FFF8696B"/>
        <color rgb="FFFFEB84"/>
        <color rgb="FF63BE7B"/>
      </colorScale>
    </cfRule>
  </conditionalFormatting>
  <conditionalFormatting sqref="P38">
    <cfRule type="colorScale" priority="317">
      <colorScale>
        <cfvo type="min"/>
        <cfvo type="percentile" val="50"/>
        <cfvo type="max"/>
        <color rgb="FFF8696B"/>
        <color rgb="FFFFEB84"/>
        <color rgb="FF63BE7B"/>
      </colorScale>
    </cfRule>
  </conditionalFormatting>
  <conditionalFormatting sqref="P39">
    <cfRule type="colorScale" priority="315">
      <colorScale>
        <cfvo type="min"/>
        <cfvo type="percentile" val="50"/>
        <cfvo type="max"/>
        <color rgb="FFF8696B"/>
        <color rgb="FFFFEB84"/>
        <color rgb="FF63BE7B"/>
      </colorScale>
    </cfRule>
  </conditionalFormatting>
  <conditionalFormatting sqref="P39">
    <cfRule type="colorScale" priority="314">
      <colorScale>
        <cfvo type="min"/>
        <cfvo type="percentile" val="50"/>
        <cfvo type="max"/>
        <color rgb="FFF8696B"/>
        <color rgb="FFFFEB84"/>
        <color rgb="FF63BE7B"/>
      </colorScale>
    </cfRule>
  </conditionalFormatting>
  <conditionalFormatting sqref="P40">
    <cfRule type="colorScale" priority="312">
      <colorScale>
        <cfvo type="min"/>
        <cfvo type="percentile" val="50"/>
        <cfvo type="max"/>
        <color rgb="FFF8696B"/>
        <color rgb="FFFFEB84"/>
        <color rgb="FF63BE7B"/>
      </colorScale>
    </cfRule>
  </conditionalFormatting>
  <conditionalFormatting sqref="P41">
    <cfRule type="colorScale" priority="313">
      <colorScale>
        <cfvo type="min"/>
        <cfvo type="percentile" val="50"/>
        <cfvo type="max"/>
        <color rgb="FFF8696B"/>
        <color rgb="FFFFEB84"/>
        <color rgb="FF63BE7B"/>
      </colorScale>
    </cfRule>
  </conditionalFormatting>
  <conditionalFormatting sqref="P42">
    <cfRule type="colorScale" priority="309">
      <colorScale>
        <cfvo type="min"/>
        <cfvo type="percentile" val="50"/>
        <cfvo type="max"/>
        <color rgb="FFF8696B"/>
        <color rgb="FFFFEB84"/>
        <color rgb="FF63BE7B"/>
      </colorScale>
    </cfRule>
  </conditionalFormatting>
  <conditionalFormatting sqref="P43">
    <cfRule type="colorScale" priority="307">
      <colorScale>
        <cfvo type="min"/>
        <cfvo type="percentile" val="50"/>
        <cfvo type="max"/>
        <color rgb="FFF8696B"/>
        <color rgb="FFFFEB84"/>
        <color rgb="FF63BE7B"/>
      </colorScale>
    </cfRule>
  </conditionalFormatting>
  <conditionalFormatting sqref="P43">
    <cfRule type="colorScale" priority="306">
      <colorScale>
        <cfvo type="min"/>
        <cfvo type="percentile" val="50"/>
        <cfvo type="max"/>
        <color rgb="FFF8696B"/>
        <color rgb="FFFFEB84"/>
        <color rgb="FF63BE7B"/>
      </colorScale>
    </cfRule>
  </conditionalFormatting>
  <conditionalFormatting sqref="P41">
    <cfRule type="colorScale" priority="305">
      <colorScale>
        <cfvo type="min"/>
        <cfvo type="percentile" val="50"/>
        <cfvo type="max"/>
        <color rgb="FFF8696B"/>
        <color rgb="FFFFEB84"/>
        <color rgb="FF63BE7B"/>
      </colorScale>
    </cfRule>
  </conditionalFormatting>
  <conditionalFormatting sqref="P43">
    <cfRule type="colorScale" priority="304">
      <colorScale>
        <cfvo type="min"/>
        <cfvo type="percentile" val="50"/>
        <cfvo type="max"/>
        <color rgb="FFF8696B"/>
        <color rgb="FFFFEB84"/>
        <color rgb="FF63BE7B"/>
      </colorScale>
    </cfRule>
  </conditionalFormatting>
  <conditionalFormatting sqref="P41">
    <cfRule type="colorScale" priority="302">
      <colorScale>
        <cfvo type="min"/>
        <cfvo type="percentile" val="50"/>
        <cfvo type="max"/>
        <color rgb="FFF8696B"/>
        <color rgb="FFFFEB84"/>
        <color rgb="FF63BE7B"/>
      </colorScale>
    </cfRule>
  </conditionalFormatting>
  <conditionalFormatting sqref="P41">
    <cfRule type="colorScale" priority="301">
      <colorScale>
        <cfvo type="min"/>
        <cfvo type="percentile" val="50"/>
        <cfvo type="max"/>
        <color rgb="FFF8696B"/>
        <color rgb="FFFFEB84"/>
        <color rgb="FF63BE7B"/>
      </colorScale>
    </cfRule>
  </conditionalFormatting>
  <conditionalFormatting sqref="P42">
    <cfRule type="colorScale" priority="300">
      <colorScale>
        <cfvo type="min"/>
        <cfvo type="percentile" val="50"/>
        <cfvo type="max"/>
        <color rgb="FFF8696B"/>
        <color rgb="FFFFEB84"/>
        <color rgb="FF63BE7B"/>
      </colorScale>
    </cfRule>
  </conditionalFormatting>
  <conditionalFormatting sqref="P43">
    <cfRule type="colorScale" priority="298">
      <colorScale>
        <cfvo type="min"/>
        <cfvo type="percentile" val="50"/>
        <cfvo type="max"/>
        <color rgb="FFF8696B"/>
        <color rgb="FFFFEB84"/>
        <color rgb="FF63BE7B"/>
      </colorScale>
    </cfRule>
  </conditionalFormatting>
  <conditionalFormatting sqref="P43">
    <cfRule type="colorScale" priority="297">
      <colorScale>
        <cfvo type="min"/>
        <cfvo type="percentile" val="50"/>
        <cfvo type="max"/>
        <color rgb="FFF8696B"/>
        <color rgb="FFFFEB84"/>
        <color rgb="FF63BE7B"/>
      </colorScale>
    </cfRule>
  </conditionalFormatting>
  <conditionalFormatting sqref="P42">
    <cfRule type="colorScale" priority="296">
      <colorScale>
        <cfvo type="min"/>
        <cfvo type="percentile" val="50"/>
        <cfvo type="max"/>
        <color rgb="FFF8696B"/>
        <color rgb="FFFFEB84"/>
        <color rgb="FF63BE7B"/>
      </colorScale>
    </cfRule>
  </conditionalFormatting>
  <conditionalFormatting sqref="P41">
    <cfRule type="colorScale" priority="294">
      <colorScale>
        <cfvo type="min"/>
        <cfvo type="percentile" val="50"/>
        <cfvo type="max"/>
        <color rgb="FFF8696B"/>
        <color rgb="FFFFEB84"/>
        <color rgb="FF63BE7B"/>
      </colorScale>
    </cfRule>
  </conditionalFormatting>
  <conditionalFormatting sqref="P42">
    <cfRule type="colorScale" priority="293">
      <colorScale>
        <cfvo type="min"/>
        <cfvo type="percentile" val="50"/>
        <cfvo type="max"/>
        <color rgb="FFF8696B"/>
        <color rgb="FFFFEB84"/>
        <color rgb="FF63BE7B"/>
      </colorScale>
    </cfRule>
  </conditionalFormatting>
  <conditionalFormatting sqref="P43">
    <cfRule type="colorScale" priority="291">
      <colorScale>
        <cfvo type="min"/>
        <cfvo type="percentile" val="50"/>
        <cfvo type="max"/>
        <color rgb="FFF8696B"/>
        <color rgb="FFFFEB84"/>
        <color rgb="FF63BE7B"/>
      </colorScale>
    </cfRule>
  </conditionalFormatting>
  <conditionalFormatting sqref="P41">
    <cfRule type="colorScale" priority="288">
      <colorScale>
        <cfvo type="min"/>
        <cfvo type="percentile" val="50"/>
        <cfvo type="max"/>
        <color rgb="FFF8696B"/>
        <color rgb="FFFFEB84"/>
        <color rgb="FF63BE7B"/>
      </colorScale>
    </cfRule>
  </conditionalFormatting>
  <conditionalFormatting sqref="P42">
    <cfRule type="colorScale" priority="287">
      <colorScale>
        <cfvo type="min"/>
        <cfvo type="percentile" val="50"/>
        <cfvo type="max"/>
        <color rgb="FFF8696B"/>
        <color rgb="FFFFEB84"/>
        <color rgb="FF63BE7B"/>
      </colorScale>
    </cfRule>
  </conditionalFormatting>
  <conditionalFormatting sqref="P43">
    <cfRule type="colorScale" priority="285">
      <colorScale>
        <cfvo type="min"/>
        <cfvo type="percentile" val="50"/>
        <cfvo type="max"/>
        <color rgb="FFF8696B"/>
        <color rgb="FFFFEB84"/>
        <color rgb="FF63BE7B"/>
      </colorScale>
    </cfRule>
  </conditionalFormatting>
  <conditionalFormatting sqref="P43">
    <cfRule type="colorScale" priority="284">
      <colorScale>
        <cfvo type="min"/>
        <cfvo type="percentile" val="50"/>
        <cfvo type="max"/>
        <color rgb="FFF8696B"/>
        <color rgb="FFFFEB84"/>
        <color rgb="FF63BE7B"/>
      </colorScale>
    </cfRule>
  </conditionalFormatting>
  <conditionalFormatting sqref="P40">
    <cfRule type="colorScale" priority="283">
      <colorScale>
        <cfvo type="min"/>
        <cfvo type="percentile" val="50"/>
        <cfvo type="max"/>
        <color rgb="FFF8696B"/>
        <color rgb="FFFFEB84"/>
        <color rgb="FF63BE7B"/>
      </colorScale>
    </cfRule>
  </conditionalFormatting>
  <conditionalFormatting sqref="P40">
    <cfRule type="colorScale" priority="280">
      <colorScale>
        <cfvo type="min"/>
        <cfvo type="percentile" val="50"/>
        <cfvo type="max"/>
        <color rgb="FFF8696B"/>
        <color rgb="FFFFEB84"/>
        <color rgb="FF63BE7B"/>
      </colorScale>
    </cfRule>
  </conditionalFormatting>
  <conditionalFormatting sqref="P40">
    <cfRule type="colorScale" priority="279">
      <colorScale>
        <cfvo type="min"/>
        <cfvo type="percentile" val="50"/>
        <cfvo type="max"/>
        <color rgb="FFF8696B"/>
        <color rgb="FFFFEB84"/>
        <color rgb="FF63BE7B"/>
      </colorScale>
    </cfRule>
  </conditionalFormatting>
  <conditionalFormatting sqref="P40">
    <cfRule type="colorScale" priority="278">
      <colorScale>
        <cfvo type="min"/>
        <cfvo type="percentile" val="50"/>
        <cfvo type="max"/>
        <color rgb="FFF8696B"/>
        <color rgb="FFFFEB84"/>
        <color rgb="FF63BE7B"/>
      </colorScale>
    </cfRule>
  </conditionalFormatting>
  <conditionalFormatting sqref="P41">
    <cfRule type="colorScale" priority="277">
      <colorScale>
        <cfvo type="min"/>
        <cfvo type="percentile" val="50"/>
        <cfvo type="max"/>
        <color rgb="FFF8696B"/>
        <color rgb="FFFFEB84"/>
        <color rgb="FF63BE7B"/>
      </colorScale>
    </cfRule>
  </conditionalFormatting>
  <conditionalFormatting sqref="P42">
    <cfRule type="colorScale" priority="276">
      <colorScale>
        <cfvo type="min"/>
        <cfvo type="percentile" val="50"/>
        <cfvo type="max"/>
        <color rgb="FFF8696B"/>
        <color rgb="FFFFEB84"/>
        <color rgb="FF63BE7B"/>
      </colorScale>
    </cfRule>
  </conditionalFormatting>
  <conditionalFormatting sqref="P43">
    <cfRule type="colorScale" priority="272">
      <colorScale>
        <cfvo type="min"/>
        <cfvo type="percentile" val="50"/>
        <cfvo type="max"/>
        <color rgb="FFF8696B"/>
        <color rgb="FFFFEB84"/>
        <color rgb="FF63BE7B"/>
      </colorScale>
    </cfRule>
  </conditionalFormatting>
  <conditionalFormatting sqref="P40">
    <cfRule type="colorScale" priority="271">
      <colorScale>
        <cfvo type="min"/>
        <cfvo type="percentile" val="50"/>
        <cfvo type="max"/>
        <color rgb="FFF8696B"/>
        <color rgb="FFFFEB84"/>
        <color rgb="FF63BE7B"/>
      </colorScale>
    </cfRule>
  </conditionalFormatting>
  <conditionalFormatting sqref="P40">
    <cfRule type="colorScale" priority="270">
      <colorScale>
        <cfvo type="min"/>
        <cfvo type="percentile" val="50"/>
        <cfvo type="max"/>
        <color rgb="FFF8696B"/>
        <color rgb="FFFFEB84"/>
        <color rgb="FF63BE7B"/>
      </colorScale>
    </cfRule>
  </conditionalFormatting>
  <conditionalFormatting sqref="P40">
    <cfRule type="colorScale" priority="269">
      <colorScale>
        <cfvo type="min"/>
        <cfvo type="percentile" val="50"/>
        <cfvo type="max"/>
        <color rgb="FFF8696B"/>
        <color rgb="FFFFEB84"/>
        <color rgb="FF63BE7B"/>
      </colorScale>
    </cfRule>
  </conditionalFormatting>
  <conditionalFormatting sqref="P42">
    <cfRule type="colorScale" priority="268">
      <colorScale>
        <cfvo type="min"/>
        <cfvo type="percentile" val="50"/>
        <cfvo type="max"/>
        <color rgb="FFF8696B"/>
        <color rgb="FFFFEB84"/>
        <color rgb="FF63BE7B"/>
      </colorScale>
    </cfRule>
  </conditionalFormatting>
  <conditionalFormatting sqref="P41">
    <cfRule type="colorScale" priority="267">
      <colorScale>
        <cfvo type="min"/>
        <cfvo type="percentile" val="50"/>
        <cfvo type="max"/>
        <color rgb="FFF8696B"/>
        <color rgb="FFFFEB84"/>
        <color rgb="FF63BE7B"/>
      </colorScale>
    </cfRule>
  </conditionalFormatting>
  <conditionalFormatting sqref="P42">
    <cfRule type="colorScale" priority="266">
      <colorScale>
        <cfvo type="min"/>
        <cfvo type="percentile" val="50"/>
        <cfvo type="max"/>
        <color rgb="FFF8696B"/>
        <color rgb="FFFFEB84"/>
        <color rgb="FF63BE7B"/>
      </colorScale>
    </cfRule>
  </conditionalFormatting>
  <conditionalFormatting sqref="P42">
    <cfRule type="colorScale" priority="265">
      <colorScale>
        <cfvo type="min"/>
        <cfvo type="percentile" val="50"/>
        <cfvo type="max"/>
        <color rgb="FFF8696B"/>
        <color rgb="FFFFEB84"/>
        <color rgb="FF63BE7B"/>
      </colorScale>
    </cfRule>
  </conditionalFormatting>
  <conditionalFormatting sqref="P43">
    <cfRule type="colorScale" priority="263">
      <colorScale>
        <cfvo type="min"/>
        <cfvo type="percentile" val="50"/>
        <cfvo type="max"/>
        <color rgb="FFF8696B"/>
        <color rgb="FFFFEB84"/>
        <color rgb="FF63BE7B"/>
      </colorScale>
    </cfRule>
  </conditionalFormatting>
  <conditionalFormatting sqref="P41">
    <cfRule type="colorScale" priority="262">
      <colorScale>
        <cfvo type="min"/>
        <cfvo type="percentile" val="50"/>
        <cfvo type="max"/>
        <color rgb="FFF8696B"/>
        <color rgb="FFFFEB84"/>
        <color rgb="FF63BE7B"/>
      </colorScale>
    </cfRule>
  </conditionalFormatting>
  <conditionalFormatting sqref="P43">
    <cfRule type="colorScale" priority="261">
      <colorScale>
        <cfvo type="min"/>
        <cfvo type="percentile" val="50"/>
        <cfvo type="max"/>
        <color rgb="FFF8696B"/>
        <color rgb="FFFFEB84"/>
        <color rgb="FF63BE7B"/>
      </colorScale>
    </cfRule>
  </conditionalFormatting>
  <conditionalFormatting sqref="P42">
    <cfRule type="colorScale" priority="260">
      <colorScale>
        <cfvo type="min"/>
        <cfvo type="percentile" val="50"/>
        <cfvo type="max"/>
        <color rgb="FFF8696B"/>
        <color rgb="FFFFEB84"/>
        <color rgb="FF63BE7B"/>
      </colorScale>
    </cfRule>
  </conditionalFormatting>
  <conditionalFormatting sqref="P43">
    <cfRule type="colorScale" priority="258">
      <colorScale>
        <cfvo type="min"/>
        <cfvo type="percentile" val="50"/>
        <cfvo type="max"/>
        <color rgb="FFF8696B"/>
        <color rgb="FFFFEB84"/>
        <color rgb="FF63BE7B"/>
      </colorScale>
    </cfRule>
  </conditionalFormatting>
  <conditionalFormatting sqref="P42">
    <cfRule type="colorScale" priority="257">
      <colorScale>
        <cfvo type="min"/>
        <cfvo type="percentile" val="50"/>
        <cfvo type="max"/>
        <color rgb="FFF8696B"/>
        <color rgb="FFFFEB84"/>
        <color rgb="FF63BE7B"/>
      </colorScale>
    </cfRule>
  </conditionalFormatting>
  <conditionalFormatting sqref="P40">
    <cfRule type="colorScale" priority="256">
      <colorScale>
        <cfvo type="min"/>
        <cfvo type="percentile" val="50"/>
        <cfvo type="max"/>
        <color rgb="FFF8696B"/>
        <color rgb="FFFFEB84"/>
        <color rgb="FF63BE7B"/>
      </colorScale>
    </cfRule>
  </conditionalFormatting>
  <conditionalFormatting sqref="P41">
    <cfRule type="colorScale" priority="255">
      <colorScale>
        <cfvo type="min"/>
        <cfvo type="percentile" val="50"/>
        <cfvo type="max"/>
        <color rgb="FFF8696B"/>
        <color rgb="FFFFEB84"/>
        <color rgb="FF63BE7B"/>
      </colorScale>
    </cfRule>
  </conditionalFormatting>
  <conditionalFormatting sqref="P42">
    <cfRule type="colorScale" priority="254">
      <colorScale>
        <cfvo type="min"/>
        <cfvo type="percentile" val="50"/>
        <cfvo type="max"/>
        <color rgb="FFF8696B"/>
        <color rgb="FFFFEB84"/>
        <color rgb="FF63BE7B"/>
      </colorScale>
    </cfRule>
  </conditionalFormatting>
  <conditionalFormatting sqref="P42">
    <cfRule type="colorScale" priority="253">
      <colorScale>
        <cfvo type="min"/>
        <cfvo type="percentile" val="50"/>
        <cfvo type="max"/>
        <color rgb="FFF8696B"/>
        <color rgb="FFFFEB84"/>
        <color rgb="FF63BE7B"/>
      </colorScale>
    </cfRule>
  </conditionalFormatting>
  <conditionalFormatting sqref="P42">
    <cfRule type="colorScale" priority="252">
      <colorScale>
        <cfvo type="min"/>
        <cfvo type="percentile" val="50"/>
        <cfvo type="max"/>
        <color rgb="FFF8696B"/>
        <color rgb="FFFFEB84"/>
        <color rgb="FF63BE7B"/>
      </colorScale>
    </cfRule>
  </conditionalFormatting>
  <conditionalFormatting sqref="P43">
    <cfRule type="colorScale" priority="250">
      <colorScale>
        <cfvo type="min"/>
        <cfvo type="percentile" val="50"/>
        <cfvo type="max"/>
        <color rgb="FFF8696B"/>
        <color rgb="FFFFEB84"/>
        <color rgb="FF63BE7B"/>
      </colorScale>
    </cfRule>
  </conditionalFormatting>
  <conditionalFormatting sqref="P41">
    <cfRule type="colorScale" priority="249">
      <colorScale>
        <cfvo type="min"/>
        <cfvo type="percentile" val="50"/>
        <cfvo type="max"/>
        <color rgb="FFF8696B"/>
        <color rgb="FFFFEB84"/>
        <color rgb="FF63BE7B"/>
      </colorScale>
    </cfRule>
  </conditionalFormatting>
  <conditionalFormatting sqref="P40">
    <cfRule type="colorScale" priority="248">
      <colorScale>
        <cfvo type="min"/>
        <cfvo type="percentile" val="50"/>
        <cfvo type="max"/>
        <color rgb="FFF8696B"/>
        <color rgb="FFFFEB84"/>
        <color rgb="FF63BE7B"/>
      </colorScale>
    </cfRule>
  </conditionalFormatting>
  <conditionalFormatting sqref="P41">
    <cfRule type="colorScale" priority="247">
      <colorScale>
        <cfvo type="min"/>
        <cfvo type="percentile" val="50"/>
        <cfvo type="max"/>
        <color rgb="FFF8696B"/>
        <color rgb="FFFFEB84"/>
        <color rgb="FF63BE7B"/>
      </colorScale>
    </cfRule>
  </conditionalFormatting>
  <conditionalFormatting sqref="P42">
    <cfRule type="colorScale" priority="245">
      <colorScale>
        <cfvo type="min"/>
        <cfvo type="percentile" val="50"/>
        <cfvo type="max"/>
        <color rgb="FFF8696B"/>
        <color rgb="FFFFEB84"/>
        <color rgb="FF63BE7B"/>
      </colorScale>
    </cfRule>
  </conditionalFormatting>
  <conditionalFormatting sqref="P43">
    <cfRule type="colorScale" priority="242">
      <colorScale>
        <cfvo type="min"/>
        <cfvo type="percentile" val="50"/>
        <cfvo type="max"/>
        <color rgb="FFF8696B"/>
        <color rgb="FFFFEB84"/>
        <color rgb="FF63BE7B"/>
      </colorScale>
    </cfRule>
  </conditionalFormatting>
  <conditionalFormatting sqref="P42">
    <cfRule type="colorScale" priority="241">
      <colorScale>
        <cfvo type="min"/>
        <cfvo type="percentile" val="50"/>
        <cfvo type="max"/>
        <color rgb="FFF8696B"/>
        <color rgb="FFFFEB84"/>
        <color rgb="FF63BE7B"/>
      </colorScale>
    </cfRule>
  </conditionalFormatting>
  <conditionalFormatting sqref="P43">
    <cfRule type="colorScale" priority="239">
      <colorScale>
        <cfvo type="min"/>
        <cfvo type="percentile" val="50"/>
        <cfvo type="max"/>
        <color rgb="FFF8696B"/>
        <color rgb="FFFFEB84"/>
        <color rgb="FF63BE7B"/>
      </colorScale>
    </cfRule>
  </conditionalFormatting>
  <conditionalFormatting sqref="P40">
    <cfRule type="colorScale" priority="238">
      <colorScale>
        <cfvo type="min"/>
        <cfvo type="percentile" val="50"/>
        <cfvo type="max"/>
        <color rgb="FFF8696B"/>
        <color rgb="FFFFEB84"/>
        <color rgb="FF63BE7B"/>
      </colorScale>
    </cfRule>
  </conditionalFormatting>
  <conditionalFormatting sqref="P41">
    <cfRule type="colorScale" priority="236">
      <colorScale>
        <cfvo type="min"/>
        <cfvo type="percentile" val="50"/>
        <cfvo type="max"/>
        <color rgb="FFF8696B"/>
        <color rgb="FFFFEB84"/>
        <color rgb="FF63BE7B"/>
      </colorScale>
    </cfRule>
  </conditionalFormatting>
  <conditionalFormatting sqref="P42">
    <cfRule type="colorScale" priority="235">
      <colorScale>
        <cfvo type="min"/>
        <cfvo type="percentile" val="50"/>
        <cfvo type="max"/>
        <color rgb="FFF8696B"/>
        <color rgb="FFFFEB84"/>
        <color rgb="FF63BE7B"/>
      </colorScale>
    </cfRule>
  </conditionalFormatting>
  <conditionalFormatting sqref="P43">
    <cfRule type="colorScale" priority="233">
      <colorScale>
        <cfvo type="min"/>
        <cfvo type="percentile" val="50"/>
        <cfvo type="max"/>
        <color rgb="FFF8696B"/>
        <color rgb="FFFFEB84"/>
        <color rgb="FF63BE7B"/>
      </colorScale>
    </cfRule>
  </conditionalFormatting>
  <conditionalFormatting sqref="P43">
    <cfRule type="colorScale" priority="232">
      <colorScale>
        <cfvo type="min"/>
        <cfvo type="percentile" val="50"/>
        <cfvo type="max"/>
        <color rgb="FFF8696B"/>
        <color rgb="FFFFEB84"/>
        <color rgb="FF63BE7B"/>
      </colorScale>
    </cfRule>
  </conditionalFormatting>
  <conditionalFormatting sqref="P41">
    <cfRule type="colorScale" priority="231">
      <colorScale>
        <cfvo type="min"/>
        <cfvo type="percentile" val="50"/>
        <cfvo type="max"/>
        <color rgb="FFF8696B"/>
        <color rgb="FFFFEB84"/>
        <color rgb="FF63BE7B"/>
      </colorScale>
    </cfRule>
  </conditionalFormatting>
  <conditionalFormatting sqref="P43">
    <cfRule type="colorScale" priority="230">
      <colorScale>
        <cfvo type="min"/>
        <cfvo type="percentile" val="50"/>
        <cfvo type="max"/>
        <color rgb="FFF8696B"/>
        <color rgb="FFFFEB84"/>
        <color rgb="FF63BE7B"/>
      </colorScale>
    </cfRule>
  </conditionalFormatting>
  <conditionalFormatting sqref="P41">
    <cfRule type="colorScale" priority="228">
      <colorScale>
        <cfvo type="min"/>
        <cfvo type="percentile" val="50"/>
        <cfvo type="max"/>
        <color rgb="FFF8696B"/>
        <color rgb="FFFFEB84"/>
        <color rgb="FF63BE7B"/>
      </colorScale>
    </cfRule>
  </conditionalFormatting>
  <conditionalFormatting sqref="P41">
    <cfRule type="colorScale" priority="227">
      <colorScale>
        <cfvo type="min"/>
        <cfvo type="percentile" val="50"/>
        <cfvo type="max"/>
        <color rgb="FFF8696B"/>
        <color rgb="FFFFEB84"/>
        <color rgb="FF63BE7B"/>
      </colorScale>
    </cfRule>
  </conditionalFormatting>
  <conditionalFormatting sqref="P42">
    <cfRule type="colorScale" priority="226">
      <colorScale>
        <cfvo type="min"/>
        <cfvo type="percentile" val="50"/>
        <cfvo type="max"/>
        <color rgb="FFF8696B"/>
        <color rgb="FFFFEB84"/>
        <color rgb="FF63BE7B"/>
      </colorScale>
    </cfRule>
  </conditionalFormatting>
  <conditionalFormatting sqref="P43">
    <cfRule type="colorScale" priority="224">
      <colorScale>
        <cfvo type="min"/>
        <cfvo type="percentile" val="50"/>
        <cfvo type="max"/>
        <color rgb="FFF8696B"/>
        <color rgb="FFFFEB84"/>
        <color rgb="FF63BE7B"/>
      </colorScale>
    </cfRule>
  </conditionalFormatting>
  <conditionalFormatting sqref="P43">
    <cfRule type="colorScale" priority="223">
      <colorScale>
        <cfvo type="min"/>
        <cfvo type="percentile" val="50"/>
        <cfvo type="max"/>
        <color rgb="FFF8696B"/>
        <color rgb="FFFFEB84"/>
        <color rgb="FF63BE7B"/>
      </colorScale>
    </cfRule>
  </conditionalFormatting>
  <conditionalFormatting sqref="P42">
    <cfRule type="colorScale" priority="222">
      <colorScale>
        <cfvo type="min"/>
        <cfvo type="percentile" val="50"/>
        <cfvo type="max"/>
        <color rgb="FFF8696B"/>
        <color rgb="FFFFEB84"/>
        <color rgb="FF63BE7B"/>
      </colorScale>
    </cfRule>
  </conditionalFormatting>
  <conditionalFormatting sqref="P41">
    <cfRule type="colorScale" priority="220">
      <colorScale>
        <cfvo type="min"/>
        <cfvo type="percentile" val="50"/>
        <cfvo type="max"/>
        <color rgb="FFF8696B"/>
        <color rgb="FFFFEB84"/>
        <color rgb="FF63BE7B"/>
      </colorScale>
    </cfRule>
  </conditionalFormatting>
  <conditionalFormatting sqref="P42">
    <cfRule type="colorScale" priority="219">
      <colorScale>
        <cfvo type="min"/>
        <cfvo type="percentile" val="50"/>
        <cfvo type="max"/>
        <color rgb="FFF8696B"/>
        <color rgb="FFFFEB84"/>
        <color rgb="FF63BE7B"/>
      </colorScale>
    </cfRule>
  </conditionalFormatting>
  <conditionalFormatting sqref="P43">
    <cfRule type="colorScale" priority="217">
      <colorScale>
        <cfvo type="min"/>
        <cfvo type="percentile" val="50"/>
        <cfvo type="max"/>
        <color rgb="FFF8696B"/>
        <color rgb="FFFFEB84"/>
        <color rgb="FF63BE7B"/>
      </colorScale>
    </cfRule>
  </conditionalFormatting>
  <conditionalFormatting sqref="P41">
    <cfRule type="colorScale" priority="214">
      <colorScale>
        <cfvo type="min"/>
        <cfvo type="percentile" val="50"/>
        <cfvo type="max"/>
        <color rgb="FFF8696B"/>
        <color rgb="FFFFEB84"/>
        <color rgb="FF63BE7B"/>
      </colorScale>
    </cfRule>
  </conditionalFormatting>
  <conditionalFormatting sqref="P42">
    <cfRule type="colorScale" priority="213">
      <colorScale>
        <cfvo type="min"/>
        <cfvo type="percentile" val="50"/>
        <cfvo type="max"/>
        <color rgb="FFF8696B"/>
        <color rgb="FFFFEB84"/>
        <color rgb="FF63BE7B"/>
      </colorScale>
    </cfRule>
  </conditionalFormatting>
  <conditionalFormatting sqref="P43">
    <cfRule type="colorScale" priority="211">
      <colorScale>
        <cfvo type="min"/>
        <cfvo type="percentile" val="50"/>
        <cfvo type="max"/>
        <color rgb="FFF8696B"/>
        <color rgb="FFFFEB84"/>
        <color rgb="FF63BE7B"/>
      </colorScale>
    </cfRule>
  </conditionalFormatting>
  <conditionalFormatting sqref="P43">
    <cfRule type="colorScale" priority="210">
      <colorScale>
        <cfvo type="min"/>
        <cfvo type="percentile" val="50"/>
        <cfvo type="max"/>
        <color rgb="FFF8696B"/>
        <color rgb="FFFFEB84"/>
        <color rgb="FF63BE7B"/>
      </colorScale>
    </cfRule>
  </conditionalFormatting>
  <conditionalFormatting sqref="P44">
    <cfRule type="colorScale" priority="208">
      <colorScale>
        <cfvo type="min"/>
        <cfvo type="percentile" val="50"/>
        <cfvo type="max"/>
        <color rgb="FFF8696B"/>
        <color rgb="FFFFEB84"/>
        <color rgb="FF63BE7B"/>
      </colorScale>
    </cfRule>
  </conditionalFormatting>
  <conditionalFormatting sqref="P45">
    <cfRule type="colorScale" priority="209">
      <colorScale>
        <cfvo type="min"/>
        <cfvo type="percentile" val="50"/>
        <cfvo type="max"/>
        <color rgb="FFF8696B"/>
        <color rgb="FFFFEB84"/>
        <color rgb="FF63BE7B"/>
      </colorScale>
    </cfRule>
  </conditionalFormatting>
  <conditionalFormatting sqref="P46">
    <cfRule type="colorScale" priority="205">
      <colorScale>
        <cfvo type="min"/>
        <cfvo type="percentile" val="50"/>
        <cfvo type="max"/>
        <color rgb="FFF8696B"/>
        <color rgb="FFFFEB84"/>
        <color rgb="FF63BE7B"/>
      </colorScale>
    </cfRule>
  </conditionalFormatting>
  <conditionalFormatting sqref="P47">
    <cfRule type="colorScale" priority="203">
      <colorScale>
        <cfvo type="min"/>
        <cfvo type="percentile" val="50"/>
        <cfvo type="max"/>
        <color rgb="FFF8696B"/>
        <color rgb="FFFFEB84"/>
        <color rgb="FF63BE7B"/>
      </colorScale>
    </cfRule>
  </conditionalFormatting>
  <conditionalFormatting sqref="P47">
    <cfRule type="colorScale" priority="202">
      <colorScale>
        <cfvo type="min"/>
        <cfvo type="percentile" val="50"/>
        <cfvo type="max"/>
        <color rgb="FFF8696B"/>
        <color rgb="FFFFEB84"/>
        <color rgb="FF63BE7B"/>
      </colorScale>
    </cfRule>
  </conditionalFormatting>
  <conditionalFormatting sqref="P45">
    <cfRule type="colorScale" priority="201">
      <colorScale>
        <cfvo type="min"/>
        <cfvo type="percentile" val="50"/>
        <cfvo type="max"/>
        <color rgb="FFF8696B"/>
        <color rgb="FFFFEB84"/>
        <color rgb="FF63BE7B"/>
      </colorScale>
    </cfRule>
  </conditionalFormatting>
  <conditionalFormatting sqref="P47">
    <cfRule type="colorScale" priority="200">
      <colorScale>
        <cfvo type="min"/>
        <cfvo type="percentile" val="50"/>
        <cfvo type="max"/>
        <color rgb="FFF8696B"/>
        <color rgb="FFFFEB84"/>
        <color rgb="FF63BE7B"/>
      </colorScale>
    </cfRule>
  </conditionalFormatting>
  <conditionalFormatting sqref="P45">
    <cfRule type="colorScale" priority="198">
      <colorScale>
        <cfvo type="min"/>
        <cfvo type="percentile" val="50"/>
        <cfvo type="max"/>
        <color rgb="FFF8696B"/>
        <color rgb="FFFFEB84"/>
        <color rgb="FF63BE7B"/>
      </colorScale>
    </cfRule>
  </conditionalFormatting>
  <conditionalFormatting sqref="P45">
    <cfRule type="colorScale" priority="197">
      <colorScale>
        <cfvo type="min"/>
        <cfvo type="percentile" val="50"/>
        <cfvo type="max"/>
        <color rgb="FFF8696B"/>
        <color rgb="FFFFEB84"/>
        <color rgb="FF63BE7B"/>
      </colorScale>
    </cfRule>
  </conditionalFormatting>
  <conditionalFormatting sqref="P46">
    <cfRule type="colorScale" priority="196">
      <colorScale>
        <cfvo type="min"/>
        <cfvo type="percentile" val="50"/>
        <cfvo type="max"/>
        <color rgb="FFF8696B"/>
        <color rgb="FFFFEB84"/>
        <color rgb="FF63BE7B"/>
      </colorScale>
    </cfRule>
  </conditionalFormatting>
  <conditionalFormatting sqref="P47">
    <cfRule type="colorScale" priority="194">
      <colorScale>
        <cfvo type="min"/>
        <cfvo type="percentile" val="50"/>
        <cfvo type="max"/>
        <color rgb="FFF8696B"/>
        <color rgb="FFFFEB84"/>
        <color rgb="FF63BE7B"/>
      </colorScale>
    </cfRule>
  </conditionalFormatting>
  <conditionalFormatting sqref="P47">
    <cfRule type="colorScale" priority="193">
      <colorScale>
        <cfvo type="min"/>
        <cfvo type="percentile" val="50"/>
        <cfvo type="max"/>
        <color rgb="FFF8696B"/>
        <color rgb="FFFFEB84"/>
        <color rgb="FF63BE7B"/>
      </colorScale>
    </cfRule>
  </conditionalFormatting>
  <conditionalFormatting sqref="P46">
    <cfRule type="colorScale" priority="192">
      <colorScale>
        <cfvo type="min"/>
        <cfvo type="percentile" val="50"/>
        <cfvo type="max"/>
        <color rgb="FFF8696B"/>
        <color rgb="FFFFEB84"/>
        <color rgb="FF63BE7B"/>
      </colorScale>
    </cfRule>
  </conditionalFormatting>
  <conditionalFormatting sqref="P45">
    <cfRule type="colorScale" priority="190">
      <colorScale>
        <cfvo type="min"/>
        <cfvo type="percentile" val="50"/>
        <cfvo type="max"/>
        <color rgb="FFF8696B"/>
        <color rgb="FFFFEB84"/>
        <color rgb="FF63BE7B"/>
      </colorScale>
    </cfRule>
  </conditionalFormatting>
  <conditionalFormatting sqref="P46">
    <cfRule type="colorScale" priority="189">
      <colorScale>
        <cfvo type="min"/>
        <cfvo type="percentile" val="50"/>
        <cfvo type="max"/>
        <color rgb="FFF8696B"/>
        <color rgb="FFFFEB84"/>
        <color rgb="FF63BE7B"/>
      </colorScale>
    </cfRule>
  </conditionalFormatting>
  <conditionalFormatting sqref="P47">
    <cfRule type="colorScale" priority="187">
      <colorScale>
        <cfvo type="min"/>
        <cfvo type="percentile" val="50"/>
        <cfvo type="max"/>
        <color rgb="FFF8696B"/>
        <color rgb="FFFFEB84"/>
        <color rgb="FF63BE7B"/>
      </colorScale>
    </cfRule>
  </conditionalFormatting>
  <conditionalFormatting sqref="P45">
    <cfRule type="colorScale" priority="184">
      <colorScale>
        <cfvo type="min"/>
        <cfvo type="percentile" val="50"/>
        <cfvo type="max"/>
        <color rgb="FFF8696B"/>
        <color rgb="FFFFEB84"/>
        <color rgb="FF63BE7B"/>
      </colorScale>
    </cfRule>
  </conditionalFormatting>
  <conditionalFormatting sqref="P46">
    <cfRule type="colorScale" priority="183">
      <colorScale>
        <cfvo type="min"/>
        <cfvo type="percentile" val="50"/>
        <cfvo type="max"/>
        <color rgb="FFF8696B"/>
        <color rgb="FFFFEB84"/>
        <color rgb="FF63BE7B"/>
      </colorScale>
    </cfRule>
  </conditionalFormatting>
  <conditionalFormatting sqref="P47">
    <cfRule type="colorScale" priority="181">
      <colorScale>
        <cfvo type="min"/>
        <cfvo type="percentile" val="50"/>
        <cfvo type="max"/>
        <color rgb="FFF8696B"/>
        <color rgb="FFFFEB84"/>
        <color rgb="FF63BE7B"/>
      </colorScale>
    </cfRule>
  </conditionalFormatting>
  <conditionalFormatting sqref="P47">
    <cfRule type="colorScale" priority="180">
      <colorScale>
        <cfvo type="min"/>
        <cfvo type="percentile" val="50"/>
        <cfvo type="max"/>
        <color rgb="FFF8696B"/>
        <color rgb="FFFFEB84"/>
        <color rgb="FF63BE7B"/>
      </colorScale>
    </cfRule>
  </conditionalFormatting>
  <conditionalFormatting sqref="P44">
    <cfRule type="colorScale" priority="179">
      <colorScale>
        <cfvo type="min"/>
        <cfvo type="percentile" val="50"/>
        <cfvo type="max"/>
        <color rgb="FFF8696B"/>
        <color rgb="FFFFEB84"/>
        <color rgb="FF63BE7B"/>
      </colorScale>
    </cfRule>
  </conditionalFormatting>
  <conditionalFormatting sqref="P44">
    <cfRule type="colorScale" priority="176">
      <colorScale>
        <cfvo type="min"/>
        <cfvo type="percentile" val="50"/>
        <cfvo type="max"/>
        <color rgb="FFF8696B"/>
        <color rgb="FFFFEB84"/>
        <color rgb="FF63BE7B"/>
      </colorScale>
    </cfRule>
  </conditionalFormatting>
  <conditionalFormatting sqref="P44">
    <cfRule type="colorScale" priority="175">
      <colorScale>
        <cfvo type="min"/>
        <cfvo type="percentile" val="50"/>
        <cfvo type="max"/>
        <color rgb="FFF8696B"/>
        <color rgb="FFFFEB84"/>
        <color rgb="FF63BE7B"/>
      </colorScale>
    </cfRule>
  </conditionalFormatting>
  <conditionalFormatting sqref="P44">
    <cfRule type="colorScale" priority="174">
      <colorScale>
        <cfvo type="min"/>
        <cfvo type="percentile" val="50"/>
        <cfvo type="max"/>
        <color rgb="FFF8696B"/>
        <color rgb="FFFFEB84"/>
        <color rgb="FF63BE7B"/>
      </colorScale>
    </cfRule>
  </conditionalFormatting>
  <conditionalFormatting sqref="P45">
    <cfRule type="colorScale" priority="173">
      <colorScale>
        <cfvo type="min"/>
        <cfvo type="percentile" val="50"/>
        <cfvo type="max"/>
        <color rgb="FFF8696B"/>
        <color rgb="FFFFEB84"/>
        <color rgb="FF63BE7B"/>
      </colorScale>
    </cfRule>
  </conditionalFormatting>
  <conditionalFormatting sqref="P46">
    <cfRule type="colorScale" priority="172">
      <colorScale>
        <cfvo type="min"/>
        <cfvo type="percentile" val="50"/>
        <cfvo type="max"/>
        <color rgb="FFF8696B"/>
        <color rgb="FFFFEB84"/>
        <color rgb="FF63BE7B"/>
      </colorScale>
    </cfRule>
  </conditionalFormatting>
  <conditionalFormatting sqref="P47">
    <cfRule type="colorScale" priority="168">
      <colorScale>
        <cfvo type="min"/>
        <cfvo type="percentile" val="50"/>
        <cfvo type="max"/>
        <color rgb="FFF8696B"/>
        <color rgb="FFFFEB84"/>
        <color rgb="FF63BE7B"/>
      </colorScale>
    </cfRule>
  </conditionalFormatting>
  <conditionalFormatting sqref="P44">
    <cfRule type="colorScale" priority="167">
      <colorScale>
        <cfvo type="min"/>
        <cfvo type="percentile" val="50"/>
        <cfvo type="max"/>
        <color rgb="FFF8696B"/>
        <color rgb="FFFFEB84"/>
        <color rgb="FF63BE7B"/>
      </colorScale>
    </cfRule>
  </conditionalFormatting>
  <conditionalFormatting sqref="P44">
    <cfRule type="colorScale" priority="166">
      <colorScale>
        <cfvo type="min"/>
        <cfvo type="percentile" val="50"/>
        <cfvo type="max"/>
        <color rgb="FFF8696B"/>
        <color rgb="FFFFEB84"/>
        <color rgb="FF63BE7B"/>
      </colorScale>
    </cfRule>
  </conditionalFormatting>
  <conditionalFormatting sqref="P44">
    <cfRule type="colorScale" priority="165">
      <colorScale>
        <cfvo type="min"/>
        <cfvo type="percentile" val="50"/>
        <cfvo type="max"/>
        <color rgb="FFF8696B"/>
        <color rgb="FFFFEB84"/>
        <color rgb="FF63BE7B"/>
      </colorScale>
    </cfRule>
  </conditionalFormatting>
  <conditionalFormatting sqref="P46">
    <cfRule type="colorScale" priority="164">
      <colorScale>
        <cfvo type="min"/>
        <cfvo type="percentile" val="50"/>
        <cfvo type="max"/>
        <color rgb="FFF8696B"/>
        <color rgb="FFFFEB84"/>
        <color rgb="FF63BE7B"/>
      </colorScale>
    </cfRule>
  </conditionalFormatting>
  <conditionalFormatting sqref="P45">
    <cfRule type="colorScale" priority="163">
      <colorScale>
        <cfvo type="min"/>
        <cfvo type="percentile" val="50"/>
        <cfvo type="max"/>
        <color rgb="FFF8696B"/>
        <color rgb="FFFFEB84"/>
        <color rgb="FF63BE7B"/>
      </colorScale>
    </cfRule>
  </conditionalFormatting>
  <conditionalFormatting sqref="P46">
    <cfRule type="colorScale" priority="162">
      <colorScale>
        <cfvo type="min"/>
        <cfvo type="percentile" val="50"/>
        <cfvo type="max"/>
        <color rgb="FFF8696B"/>
        <color rgb="FFFFEB84"/>
        <color rgb="FF63BE7B"/>
      </colorScale>
    </cfRule>
  </conditionalFormatting>
  <conditionalFormatting sqref="P46">
    <cfRule type="colorScale" priority="161">
      <colorScale>
        <cfvo type="min"/>
        <cfvo type="percentile" val="50"/>
        <cfvo type="max"/>
        <color rgb="FFF8696B"/>
        <color rgb="FFFFEB84"/>
        <color rgb="FF63BE7B"/>
      </colorScale>
    </cfRule>
  </conditionalFormatting>
  <conditionalFormatting sqref="P47">
    <cfRule type="colorScale" priority="159">
      <colorScale>
        <cfvo type="min"/>
        <cfvo type="percentile" val="50"/>
        <cfvo type="max"/>
        <color rgb="FFF8696B"/>
        <color rgb="FFFFEB84"/>
        <color rgb="FF63BE7B"/>
      </colorScale>
    </cfRule>
  </conditionalFormatting>
  <conditionalFormatting sqref="P45">
    <cfRule type="colorScale" priority="158">
      <colorScale>
        <cfvo type="min"/>
        <cfvo type="percentile" val="50"/>
        <cfvo type="max"/>
        <color rgb="FFF8696B"/>
        <color rgb="FFFFEB84"/>
        <color rgb="FF63BE7B"/>
      </colorScale>
    </cfRule>
  </conditionalFormatting>
  <conditionalFormatting sqref="P47">
    <cfRule type="colorScale" priority="157">
      <colorScale>
        <cfvo type="min"/>
        <cfvo type="percentile" val="50"/>
        <cfvo type="max"/>
        <color rgb="FFF8696B"/>
        <color rgb="FFFFEB84"/>
        <color rgb="FF63BE7B"/>
      </colorScale>
    </cfRule>
  </conditionalFormatting>
  <conditionalFormatting sqref="P46">
    <cfRule type="colorScale" priority="156">
      <colorScale>
        <cfvo type="min"/>
        <cfvo type="percentile" val="50"/>
        <cfvo type="max"/>
        <color rgb="FFF8696B"/>
        <color rgb="FFFFEB84"/>
        <color rgb="FF63BE7B"/>
      </colorScale>
    </cfRule>
  </conditionalFormatting>
  <conditionalFormatting sqref="P47">
    <cfRule type="colorScale" priority="154">
      <colorScale>
        <cfvo type="min"/>
        <cfvo type="percentile" val="50"/>
        <cfvo type="max"/>
        <color rgb="FFF8696B"/>
        <color rgb="FFFFEB84"/>
        <color rgb="FF63BE7B"/>
      </colorScale>
    </cfRule>
  </conditionalFormatting>
  <conditionalFormatting sqref="P46">
    <cfRule type="colorScale" priority="153">
      <colorScale>
        <cfvo type="min"/>
        <cfvo type="percentile" val="50"/>
        <cfvo type="max"/>
        <color rgb="FFF8696B"/>
        <color rgb="FFFFEB84"/>
        <color rgb="FF63BE7B"/>
      </colorScale>
    </cfRule>
  </conditionalFormatting>
  <conditionalFormatting sqref="P44">
    <cfRule type="colorScale" priority="152">
      <colorScale>
        <cfvo type="min"/>
        <cfvo type="percentile" val="50"/>
        <cfvo type="max"/>
        <color rgb="FFF8696B"/>
        <color rgb="FFFFEB84"/>
        <color rgb="FF63BE7B"/>
      </colorScale>
    </cfRule>
  </conditionalFormatting>
  <conditionalFormatting sqref="P45">
    <cfRule type="colorScale" priority="151">
      <colorScale>
        <cfvo type="min"/>
        <cfvo type="percentile" val="50"/>
        <cfvo type="max"/>
        <color rgb="FFF8696B"/>
        <color rgb="FFFFEB84"/>
        <color rgb="FF63BE7B"/>
      </colorScale>
    </cfRule>
  </conditionalFormatting>
  <conditionalFormatting sqref="P46">
    <cfRule type="colorScale" priority="150">
      <colorScale>
        <cfvo type="min"/>
        <cfvo type="percentile" val="50"/>
        <cfvo type="max"/>
        <color rgb="FFF8696B"/>
        <color rgb="FFFFEB84"/>
        <color rgb="FF63BE7B"/>
      </colorScale>
    </cfRule>
  </conditionalFormatting>
  <conditionalFormatting sqref="P46">
    <cfRule type="colorScale" priority="149">
      <colorScale>
        <cfvo type="min"/>
        <cfvo type="percentile" val="50"/>
        <cfvo type="max"/>
        <color rgb="FFF8696B"/>
        <color rgb="FFFFEB84"/>
        <color rgb="FF63BE7B"/>
      </colorScale>
    </cfRule>
  </conditionalFormatting>
  <conditionalFormatting sqref="P46">
    <cfRule type="colorScale" priority="148">
      <colorScale>
        <cfvo type="min"/>
        <cfvo type="percentile" val="50"/>
        <cfvo type="max"/>
        <color rgb="FFF8696B"/>
        <color rgb="FFFFEB84"/>
        <color rgb="FF63BE7B"/>
      </colorScale>
    </cfRule>
  </conditionalFormatting>
  <conditionalFormatting sqref="P47">
    <cfRule type="colorScale" priority="146">
      <colorScale>
        <cfvo type="min"/>
        <cfvo type="percentile" val="50"/>
        <cfvo type="max"/>
        <color rgb="FFF8696B"/>
        <color rgb="FFFFEB84"/>
        <color rgb="FF63BE7B"/>
      </colorScale>
    </cfRule>
  </conditionalFormatting>
  <conditionalFormatting sqref="P45">
    <cfRule type="colorScale" priority="145">
      <colorScale>
        <cfvo type="min"/>
        <cfvo type="percentile" val="50"/>
        <cfvo type="max"/>
        <color rgb="FFF8696B"/>
        <color rgb="FFFFEB84"/>
        <color rgb="FF63BE7B"/>
      </colorScale>
    </cfRule>
  </conditionalFormatting>
  <conditionalFormatting sqref="P44">
    <cfRule type="colorScale" priority="144">
      <colorScale>
        <cfvo type="min"/>
        <cfvo type="percentile" val="50"/>
        <cfvo type="max"/>
        <color rgb="FFF8696B"/>
        <color rgb="FFFFEB84"/>
        <color rgb="FF63BE7B"/>
      </colorScale>
    </cfRule>
  </conditionalFormatting>
  <conditionalFormatting sqref="P45">
    <cfRule type="colorScale" priority="143">
      <colorScale>
        <cfvo type="min"/>
        <cfvo type="percentile" val="50"/>
        <cfvo type="max"/>
        <color rgb="FFF8696B"/>
        <color rgb="FFFFEB84"/>
        <color rgb="FF63BE7B"/>
      </colorScale>
    </cfRule>
  </conditionalFormatting>
  <conditionalFormatting sqref="P46">
    <cfRule type="colorScale" priority="141">
      <colorScale>
        <cfvo type="min"/>
        <cfvo type="percentile" val="50"/>
        <cfvo type="max"/>
        <color rgb="FFF8696B"/>
        <color rgb="FFFFEB84"/>
        <color rgb="FF63BE7B"/>
      </colorScale>
    </cfRule>
  </conditionalFormatting>
  <conditionalFormatting sqref="P47">
    <cfRule type="colorScale" priority="138">
      <colorScale>
        <cfvo type="min"/>
        <cfvo type="percentile" val="50"/>
        <cfvo type="max"/>
        <color rgb="FFF8696B"/>
        <color rgb="FFFFEB84"/>
        <color rgb="FF63BE7B"/>
      </colorScale>
    </cfRule>
  </conditionalFormatting>
  <conditionalFormatting sqref="P46">
    <cfRule type="colorScale" priority="137">
      <colorScale>
        <cfvo type="min"/>
        <cfvo type="percentile" val="50"/>
        <cfvo type="max"/>
        <color rgb="FFF8696B"/>
        <color rgb="FFFFEB84"/>
        <color rgb="FF63BE7B"/>
      </colorScale>
    </cfRule>
  </conditionalFormatting>
  <conditionalFormatting sqref="P47">
    <cfRule type="colorScale" priority="135">
      <colorScale>
        <cfvo type="min"/>
        <cfvo type="percentile" val="50"/>
        <cfvo type="max"/>
        <color rgb="FFF8696B"/>
        <color rgb="FFFFEB84"/>
        <color rgb="FF63BE7B"/>
      </colorScale>
    </cfRule>
  </conditionalFormatting>
  <conditionalFormatting sqref="P44">
    <cfRule type="colorScale" priority="134">
      <colorScale>
        <cfvo type="min"/>
        <cfvo type="percentile" val="50"/>
        <cfvo type="max"/>
        <color rgb="FFF8696B"/>
        <color rgb="FFFFEB84"/>
        <color rgb="FF63BE7B"/>
      </colorScale>
    </cfRule>
  </conditionalFormatting>
  <conditionalFormatting sqref="P45">
    <cfRule type="colorScale" priority="132">
      <colorScale>
        <cfvo type="min"/>
        <cfvo type="percentile" val="50"/>
        <cfvo type="max"/>
        <color rgb="FFF8696B"/>
        <color rgb="FFFFEB84"/>
        <color rgb="FF63BE7B"/>
      </colorScale>
    </cfRule>
  </conditionalFormatting>
  <conditionalFormatting sqref="P46">
    <cfRule type="colorScale" priority="131">
      <colorScale>
        <cfvo type="min"/>
        <cfvo type="percentile" val="50"/>
        <cfvo type="max"/>
        <color rgb="FFF8696B"/>
        <color rgb="FFFFEB84"/>
        <color rgb="FF63BE7B"/>
      </colorScale>
    </cfRule>
  </conditionalFormatting>
  <conditionalFormatting sqref="P47">
    <cfRule type="colorScale" priority="129">
      <colorScale>
        <cfvo type="min"/>
        <cfvo type="percentile" val="50"/>
        <cfvo type="max"/>
        <color rgb="FFF8696B"/>
        <color rgb="FFFFEB84"/>
        <color rgb="FF63BE7B"/>
      </colorScale>
    </cfRule>
  </conditionalFormatting>
  <conditionalFormatting sqref="P47">
    <cfRule type="colorScale" priority="128">
      <colorScale>
        <cfvo type="min"/>
        <cfvo type="percentile" val="50"/>
        <cfvo type="max"/>
        <color rgb="FFF8696B"/>
        <color rgb="FFFFEB84"/>
        <color rgb="FF63BE7B"/>
      </colorScale>
    </cfRule>
  </conditionalFormatting>
  <conditionalFormatting sqref="P45">
    <cfRule type="colorScale" priority="127">
      <colorScale>
        <cfvo type="min"/>
        <cfvo type="percentile" val="50"/>
        <cfvo type="max"/>
        <color rgb="FFF8696B"/>
        <color rgb="FFFFEB84"/>
        <color rgb="FF63BE7B"/>
      </colorScale>
    </cfRule>
  </conditionalFormatting>
  <conditionalFormatting sqref="P47">
    <cfRule type="colorScale" priority="126">
      <colorScale>
        <cfvo type="min"/>
        <cfvo type="percentile" val="50"/>
        <cfvo type="max"/>
        <color rgb="FFF8696B"/>
        <color rgb="FFFFEB84"/>
        <color rgb="FF63BE7B"/>
      </colorScale>
    </cfRule>
  </conditionalFormatting>
  <conditionalFormatting sqref="P45">
    <cfRule type="colorScale" priority="124">
      <colorScale>
        <cfvo type="min"/>
        <cfvo type="percentile" val="50"/>
        <cfvo type="max"/>
        <color rgb="FFF8696B"/>
        <color rgb="FFFFEB84"/>
        <color rgb="FF63BE7B"/>
      </colorScale>
    </cfRule>
  </conditionalFormatting>
  <conditionalFormatting sqref="P45">
    <cfRule type="colorScale" priority="123">
      <colorScale>
        <cfvo type="min"/>
        <cfvo type="percentile" val="50"/>
        <cfvo type="max"/>
        <color rgb="FFF8696B"/>
        <color rgb="FFFFEB84"/>
        <color rgb="FF63BE7B"/>
      </colorScale>
    </cfRule>
  </conditionalFormatting>
  <conditionalFormatting sqref="P46">
    <cfRule type="colorScale" priority="122">
      <colorScale>
        <cfvo type="min"/>
        <cfvo type="percentile" val="50"/>
        <cfvo type="max"/>
        <color rgb="FFF8696B"/>
        <color rgb="FFFFEB84"/>
        <color rgb="FF63BE7B"/>
      </colorScale>
    </cfRule>
  </conditionalFormatting>
  <conditionalFormatting sqref="P47">
    <cfRule type="colorScale" priority="120">
      <colorScale>
        <cfvo type="min"/>
        <cfvo type="percentile" val="50"/>
        <cfvo type="max"/>
        <color rgb="FFF8696B"/>
        <color rgb="FFFFEB84"/>
        <color rgb="FF63BE7B"/>
      </colorScale>
    </cfRule>
  </conditionalFormatting>
  <conditionalFormatting sqref="P47">
    <cfRule type="colorScale" priority="119">
      <colorScale>
        <cfvo type="min"/>
        <cfvo type="percentile" val="50"/>
        <cfvo type="max"/>
        <color rgb="FFF8696B"/>
        <color rgb="FFFFEB84"/>
        <color rgb="FF63BE7B"/>
      </colorScale>
    </cfRule>
  </conditionalFormatting>
  <conditionalFormatting sqref="P46">
    <cfRule type="colorScale" priority="118">
      <colorScale>
        <cfvo type="min"/>
        <cfvo type="percentile" val="50"/>
        <cfvo type="max"/>
        <color rgb="FFF8696B"/>
        <color rgb="FFFFEB84"/>
        <color rgb="FF63BE7B"/>
      </colorScale>
    </cfRule>
  </conditionalFormatting>
  <conditionalFormatting sqref="P45">
    <cfRule type="colorScale" priority="116">
      <colorScale>
        <cfvo type="min"/>
        <cfvo type="percentile" val="50"/>
        <cfvo type="max"/>
        <color rgb="FFF8696B"/>
        <color rgb="FFFFEB84"/>
        <color rgb="FF63BE7B"/>
      </colorScale>
    </cfRule>
  </conditionalFormatting>
  <conditionalFormatting sqref="P46">
    <cfRule type="colorScale" priority="115">
      <colorScale>
        <cfvo type="min"/>
        <cfvo type="percentile" val="50"/>
        <cfvo type="max"/>
        <color rgb="FFF8696B"/>
        <color rgb="FFFFEB84"/>
        <color rgb="FF63BE7B"/>
      </colorScale>
    </cfRule>
  </conditionalFormatting>
  <conditionalFormatting sqref="P47">
    <cfRule type="colorScale" priority="113">
      <colorScale>
        <cfvo type="min"/>
        <cfvo type="percentile" val="50"/>
        <cfvo type="max"/>
        <color rgb="FFF8696B"/>
        <color rgb="FFFFEB84"/>
        <color rgb="FF63BE7B"/>
      </colorScale>
    </cfRule>
  </conditionalFormatting>
  <conditionalFormatting sqref="P45">
    <cfRule type="colorScale" priority="110">
      <colorScale>
        <cfvo type="min"/>
        <cfvo type="percentile" val="50"/>
        <cfvo type="max"/>
        <color rgb="FFF8696B"/>
        <color rgb="FFFFEB84"/>
        <color rgb="FF63BE7B"/>
      </colorScale>
    </cfRule>
  </conditionalFormatting>
  <conditionalFormatting sqref="P46">
    <cfRule type="colorScale" priority="109">
      <colorScale>
        <cfvo type="min"/>
        <cfvo type="percentile" val="50"/>
        <cfvo type="max"/>
        <color rgb="FFF8696B"/>
        <color rgb="FFFFEB84"/>
        <color rgb="FF63BE7B"/>
      </colorScale>
    </cfRule>
  </conditionalFormatting>
  <conditionalFormatting sqref="P47">
    <cfRule type="colorScale" priority="107">
      <colorScale>
        <cfvo type="min"/>
        <cfvo type="percentile" val="50"/>
        <cfvo type="max"/>
        <color rgb="FFF8696B"/>
        <color rgb="FFFFEB84"/>
        <color rgb="FF63BE7B"/>
      </colorScale>
    </cfRule>
  </conditionalFormatting>
  <conditionalFormatting sqref="P47">
    <cfRule type="colorScale" priority="106">
      <colorScale>
        <cfvo type="min"/>
        <cfvo type="percentile" val="50"/>
        <cfvo type="max"/>
        <color rgb="FFF8696B"/>
        <color rgb="FFFFEB84"/>
        <color rgb="FF63BE7B"/>
      </colorScale>
    </cfRule>
  </conditionalFormatting>
  <conditionalFormatting sqref="P48">
    <cfRule type="colorScale" priority="104">
      <colorScale>
        <cfvo type="min"/>
        <cfvo type="percentile" val="50"/>
        <cfvo type="max"/>
        <color rgb="FFF8696B"/>
        <color rgb="FFFFEB84"/>
        <color rgb="FF63BE7B"/>
      </colorScale>
    </cfRule>
  </conditionalFormatting>
  <conditionalFormatting sqref="P49">
    <cfRule type="colorScale" priority="105">
      <colorScale>
        <cfvo type="min"/>
        <cfvo type="percentile" val="50"/>
        <cfvo type="max"/>
        <color rgb="FFF8696B"/>
        <color rgb="FFFFEB84"/>
        <color rgb="FF63BE7B"/>
      </colorScale>
    </cfRule>
  </conditionalFormatting>
  <conditionalFormatting sqref="P50">
    <cfRule type="colorScale" priority="101">
      <colorScale>
        <cfvo type="min"/>
        <cfvo type="percentile" val="50"/>
        <cfvo type="max"/>
        <color rgb="FFF8696B"/>
        <color rgb="FFFFEB84"/>
        <color rgb="FF63BE7B"/>
      </colorScale>
    </cfRule>
  </conditionalFormatting>
  <conditionalFormatting sqref="P51">
    <cfRule type="colorScale" priority="99">
      <colorScale>
        <cfvo type="min"/>
        <cfvo type="percentile" val="50"/>
        <cfvo type="max"/>
        <color rgb="FFF8696B"/>
        <color rgb="FFFFEB84"/>
        <color rgb="FF63BE7B"/>
      </colorScale>
    </cfRule>
  </conditionalFormatting>
  <conditionalFormatting sqref="P51">
    <cfRule type="colorScale" priority="98">
      <colorScale>
        <cfvo type="min"/>
        <cfvo type="percentile" val="50"/>
        <cfvo type="max"/>
        <color rgb="FFF8696B"/>
        <color rgb="FFFFEB84"/>
        <color rgb="FF63BE7B"/>
      </colorScale>
    </cfRule>
  </conditionalFormatting>
  <conditionalFormatting sqref="P49">
    <cfRule type="colorScale" priority="97">
      <colorScale>
        <cfvo type="min"/>
        <cfvo type="percentile" val="50"/>
        <cfvo type="max"/>
        <color rgb="FFF8696B"/>
        <color rgb="FFFFEB84"/>
        <color rgb="FF63BE7B"/>
      </colorScale>
    </cfRule>
  </conditionalFormatting>
  <conditionalFormatting sqref="P51">
    <cfRule type="colorScale" priority="96">
      <colorScale>
        <cfvo type="min"/>
        <cfvo type="percentile" val="50"/>
        <cfvo type="max"/>
        <color rgb="FFF8696B"/>
        <color rgb="FFFFEB84"/>
        <color rgb="FF63BE7B"/>
      </colorScale>
    </cfRule>
  </conditionalFormatting>
  <conditionalFormatting sqref="P49">
    <cfRule type="colorScale" priority="94">
      <colorScale>
        <cfvo type="min"/>
        <cfvo type="percentile" val="50"/>
        <cfvo type="max"/>
        <color rgb="FFF8696B"/>
        <color rgb="FFFFEB84"/>
        <color rgb="FF63BE7B"/>
      </colorScale>
    </cfRule>
  </conditionalFormatting>
  <conditionalFormatting sqref="P49">
    <cfRule type="colorScale" priority="93">
      <colorScale>
        <cfvo type="min"/>
        <cfvo type="percentile" val="50"/>
        <cfvo type="max"/>
        <color rgb="FFF8696B"/>
        <color rgb="FFFFEB84"/>
        <color rgb="FF63BE7B"/>
      </colorScale>
    </cfRule>
  </conditionalFormatting>
  <conditionalFormatting sqref="P50">
    <cfRule type="colorScale" priority="92">
      <colorScale>
        <cfvo type="min"/>
        <cfvo type="percentile" val="50"/>
        <cfvo type="max"/>
        <color rgb="FFF8696B"/>
        <color rgb="FFFFEB84"/>
        <color rgb="FF63BE7B"/>
      </colorScale>
    </cfRule>
  </conditionalFormatting>
  <conditionalFormatting sqref="P51">
    <cfRule type="colorScale" priority="90">
      <colorScale>
        <cfvo type="min"/>
        <cfvo type="percentile" val="50"/>
        <cfvo type="max"/>
        <color rgb="FFF8696B"/>
        <color rgb="FFFFEB84"/>
        <color rgb="FF63BE7B"/>
      </colorScale>
    </cfRule>
  </conditionalFormatting>
  <conditionalFormatting sqref="P51">
    <cfRule type="colorScale" priority="89">
      <colorScale>
        <cfvo type="min"/>
        <cfvo type="percentile" val="50"/>
        <cfvo type="max"/>
        <color rgb="FFF8696B"/>
        <color rgb="FFFFEB84"/>
        <color rgb="FF63BE7B"/>
      </colorScale>
    </cfRule>
  </conditionalFormatting>
  <conditionalFormatting sqref="P50">
    <cfRule type="colorScale" priority="88">
      <colorScale>
        <cfvo type="min"/>
        <cfvo type="percentile" val="50"/>
        <cfvo type="max"/>
        <color rgb="FFF8696B"/>
        <color rgb="FFFFEB84"/>
        <color rgb="FF63BE7B"/>
      </colorScale>
    </cfRule>
  </conditionalFormatting>
  <conditionalFormatting sqref="P49">
    <cfRule type="colorScale" priority="86">
      <colorScale>
        <cfvo type="min"/>
        <cfvo type="percentile" val="50"/>
        <cfvo type="max"/>
        <color rgb="FFF8696B"/>
        <color rgb="FFFFEB84"/>
        <color rgb="FF63BE7B"/>
      </colorScale>
    </cfRule>
  </conditionalFormatting>
  <conditionalFormatting sqref="P50">
    <cfRule type="colorScale" priority="85">
      <colorScale>
        <cfvo type="min"/>
        <cfvo type="percentile" val="50"/>
        <cfvo type="max"/>
        <color rgb="FFF8696B"/>
        <color rgb="FFFFEB84"/>
        <color rgb="FF63BE7B"/>
      </colorScale>
    </cfRule>
  </conditionalFormatting>
  <conditionalFormatting sqref="P51">
    <cfRule type="colorScale" priority="83">
      <colorScale>
        <cfvo type="min"/>
        <cfvo type="percentile" val="50"/>
        <cfvo type="max"/>
        <color rgb="FFF8696B"/>
        <color rgb="FFFFEB84"/>
        <color rgb="FF63BE7B"/>
      </colorScale>
    </cfRule>
  </conditionalFormatting>
  <conditionalFormatting sqref="P49">
    <cfRule type="colorScale" priority="80">
      <colorScale>
        <cfvo type="min"/>
        <cfvo type="percentile" val="50"/>
        <cfvo type="max"/>
        <color rgb="FFF8696B"/>
        <color rgb="FFFFEB84"/>
        <color rgb="FF63BE7B"/>
      </colorScale>
    </cfRule>
  </conditionalFormatting>
  <conditionalFormatting sqref="P50">
    <cfRule type="colorScale" priority="79">
      <colorScale>
        <cfvo type="min"/>
        <cfvo type="percentile" val="50"/>
        <cfvo type="max"/>
        <color rgb="FFF8696B"/>
        <color rgb="FFFFEB84"/>
        <color rgb="FF63BE7B"/>
      </colorScale>
    </cfRule>
  </conditionalFormatting>
  <conditionalFormatting sqref="P51">
    <cfRule type="colorScale" priority="77">
      <colorScale>
        <cfvo type="min"/>
        <cfvo type="percentile" val="50"/>
        <cfvo type="max"/>
        <color rgb="FFF8696B"/>
        <color rgb="FFFFEB84"/>
        <color rgb="FF63BE7B"/>
      </colorScale>
    </cfRule>
  </conditionalFormatting>
  <conditionalFormatting sqref="P51">
    <cfRule type="colorScale" priority="76">
      <colorScale>
        <cfvo type="min"/>
        <cfvo type="percentile" val="50"/>
        <cfvo type="max"/>
        <color rgb="FFF8696B"/>
        <color rgb="FFFFEB84"/>
        <color rgb="FF63BE7B"/>
      </colorScale>
    </cfRule>
  </conditionalFormatting>
  <conditionalFormatting sqref="P48">
    <cfRule type="colorScale" priority="75">
      <colorScale>
        <cfvo type="min"/>
        <cfvo type="percentile" val="50"/>
        <cfvo type="max"/>
        <color rgb="FFF8696B"/>
        <color rgb="FFFFEB84"/>
        <color rgb="FF63BE7B"/>
      </colorScale>
    </cfRule>
  </conditionalFormatting>
  <conditionalFormatting sqref="P48">
    <cfRule type="colorScale" priority="72">
      <colorScale>
        <cfvo type="min"/>
        <cfvo type="percentile" val="50"/>
        <cfvo type="max"/>
        <color rgb="FFF8696B"/>
        <color rgb="FFFFEB84"/>
        <color rgb="FF63BE7B"/>
      </colorScale>
    </cfRule>
  </conditionalFormatting>
  <conditionalFormatting sqref="P48">
    <cfRule type="colorScale" priority="71">
      <colorScale>
        <cfvo type="min"/>
        <cfvo type="percentile" val="50"/>
        <cfvo type="max"/>
        <color rgb="FFF8696B"/>
        <color rgb="FFFFEB84"/>
        <color rgb="FF63BE7B"/>
      </colorScale>
    </cfRule>
  </conditionalFormatting>
  <conditionalFormatting sqref="P48">
    <cfRule type="colorScale" priority="70">
      <colorScale>
        <cfvo type="min"/>
        <cfvo type="percentile" val="50"/>
        <cfvo type="max"/>
        <color rgb="FFF8696B"/>
        <color rgb="FFFFEB84"/>
        <color rgb="FF63BE7B"/>
      </colorScale>
    </cfRule>
  </conditionalFormatting>
  <conditionalFormatting sqref="P49">
    <cfRule type="colorScale" priority="69">
      <colorScale>
        <cfvo type="min"/>
        <cfvo type="percentile" val="50"/>
        <cfvo type="max"/>
        <color rgb="FFF8696B"/>
        <color rgb="FFFFEB84"/>
        <color rgb="FF63BE7B"/>
      </colorScale>
    </cfRule>
  </conditionalFormatting>
  <conditionalFormatting sqref="P50">
    <cfRule type="colorScale" priority="68">
      <colorScale>
        <cfvo type="min"/>
        <cfvo type="percentile" val="50"/>
        <cfvo type="max"/>
        <color rgb="FFF8696B"/>
        <color rgb="FFFFEB84"/>
        <color rgb="FF63BE7B"/>
      </colorScale>
    </cfRule>
  </conditionalFormatting>
  <conditionalFormatting sqref="P51">
    <cfRule type="colorScale" priority="64">
      <colorScale>
        <cfvo type="min"/>
        <cfvo type="percentile" val="50"/>
        <cfvo type="max"/>
        <color rgb="FFF8696B"/>
        <color rgb="FFFFEB84"/>
        <color rgb="FF63BE7B"/>
      </colorScale>
    </cfRule>
  </conditionalFormatting>
  <conditionalFormatting sqref="P48">
    <cfRule type="colorScale" priority="63">
      <colorScale>
        <cfvo type="min"/>
        <cfvo type="percentile" val="50"/>
        <cfvo type="max"/>
        <color rgb="FFF8696B"/>
        <color rgb="FFFFEB84"/>
        <color rgb="FF63BE7B"/>
      </colorScale>
    </cfRule>
  </conditionalFormatting>
  <conditionalFormatting sqref="P48">
    <cfRule type="colorScale" priority="62">
      <colorScale>
        <cfvo type="min"/>
        <cfvo type="percentile" val="50"/>
        <cfvo type="max"/>
        <color rgb="FFF8696B"/>
        <color rgb="FFFFEB84"/>
        <color rgb="FF63BE7B"/>
      </colorScale>
    </cfRule>
  </conditionalFormatting>
  <conditionalFormatting sqref="P48">
    <cfRule type="colorScale" priority="61">
      <colorScale>
        <cfvo type="min"/>
        <cfvo type="percentile" val="50"/>
        <cfvo type="max"/>
        <color rgb="FFF8696B"/>
        <color rgb="FFFFEB84"/>
        <color rgb="FF63BE7B"/>
      </colorScale>
    </cfRule>
  </conditionalFormatting>
  <conditionalFormatting sqref="P50">
    <cfRule type="colorScale" priority="60">
      <colorScale>
        <cfvo type="min"/>
        <cfvo type="percentile" val="50"/>
        <cfvo type="max"/>
        <color rgb="FFF8696B"/>
        <color rgb="FFFFEB84"/>
        <color rgb="FF63BE7B"/>
      </colorScale>
    </cfRule>
  </conditionalFormatting>
  <conditionalFormatting sqref="P49">
    <cfRule type="colorScale" priority="59">
      <colorScale>
        <cfvo type="min"/>
        <cfvo type="percentile" val="50"/>
        <cfvo type="max"/>
        <color rgb="FFF8696B"/>
        <color rgb="FFFFEB84"/>
        <color rgb="FF63BE7B"/>
      </colorScale>
    </cfRule>
  </conditionalFormatting>
  <conditionalFormatting sqref="P50">
    <cfRule type="colorScale" priority="58">
      <colorScale>
        <cfvo type="min"/>
        <cfvo type="percentile" val="50"/>
        <cfvo type="max"/>
        <color rgb="FFF8696B"/>
        <color rgb="FFFFEB84"/>
        <color rgb="FF63BE7B"/>
      </colorScale>
    </cfRule>
  </conditionalFormatting>
  <conditionalFormatting sqref="P50">
    <cfRule type="colorScale" priority="57">
      <colorScale>
        <cfvo type="min"/>
        <cfvo type="percentile" val="50"/>
        <cfvo type="max"/>
        <color rgb="FFF8696B"/>
        <color rgb="FFFFEB84"/>
        <color rgb="FF63BE7B"/>
      </colorScale>
    </cfRule>
  </conditionalFormatting>
  <conditionalFormatting sqref="P51">
    <cfRule type="colorScale" priority="55">
      <colorScale>
        <cfvo type="min"/>
        <cfvo type="percentile" val="50"/>
        <cfvo type="max"/>
        <color rgb="FFF8696B"/>
        <color rgb="FFFFEB84"/>
        <color rgb="FF63BE7B"/>
      </colorScale>
    </cfRule>
  </conditionalFormatting>
  <conditionalFormatting sqref="P49">
    <cfRule type="colorScale" priority="54">
      <colorScale>
        <cfvo type="min"/>
        <cfvo type="percentile" val="50"/>
        <cfvo type="max"/>
        <color rgb="FFF8696B"/>
        <color rgb="FFFFEB84"/>
        <color rgb="FF63BE7B"/>
      </colorScale>
    </cfRule>
  </conditionalFormatting>
  <conditionalFormatting sqref="P51">
    <cfRule type="colorScale" priority="53">
      <colorScale>
        <cfvo type="min"/>
        <cfvo type="percentile" val="50"/>
        <cfvo type="max"/>
        <color rgb="FFF8696B"/>
        <color rgb="FFFFEB84"/>
        <color rgb="FF63BE7B"/>
      </colorScale>
    </cfRule>
  </conditionalFormatting>
  <conditionalFormatting sqref="P50">
    <cfRule type="colorScale" priority="52">
      <colorScale>
        <cfvo type="min"/>
        <cfvo type="percentile" val="50"/>
        <cfvo type="max"/>
        <color rgb="FFF8696B"/>
        <color rgb="FFFFEB84"/>
        <color rgb="FF63BE7B"/>
      </colorScale>
    </cfRule>
  </conditionalFormatting>
  <conditionalFormatting sqref="P51">
    <cfRule type="colorScale" priority="50">
      <colorScale>
        <cfvo type="min"/>
        <cfvo type="percentile" val="50"/>
        <cfvo type="max"/>
        <color rgb="FFF8696B"/>
        <color rgb="FFFFEB84"/>
        <color rgb="FF63BE7B"/>
      </colorScale>
    </cfRule>
  </conditionalFormatting>
  <conditionalFormatting sqref="P50">
    <cfRule type="colorScale" priority="49">
      <colorScale>
        <cfvo type="min"/>
        <cfvo type="percentile" val="50"/>
        <cfvo type="max"/>
        <color rgb="FFF8696B"/>
        <color rgb="FFFFEB84"/>
        <color rgb="FF63BE7B"/>
      </colorScale>
    </cfRule>
  </conditionalFormatting>
  <conditionalFormatting sqref="P48">
    <cfRule type="colorScale" priority="48">
      <colorScale>
        <cfvo type="min"/>
        <cfvo type="percentile" val="50"/>
        <cfvo type="max"/>
        <color rgb="FFF8696B"/>
        <color rgb="FFFFEB84"/>
        <color rgb="FF63BE7B"/>
      </colorScale>
    </cfRule>
  </conditionalFormatting>
  <conditionalFormatting sqref="P49">
    <cfRule type="colorScale" priority="47">
      <colorScale>
        <cfvo type="min"/>
        <cfvo type="percentile" val="50"/>
        <cfvo type="max"/>
        <color rgb="FFF8696B"/>
        <color rgb="FFFFEB84"/>
        <color rgb="FF63BE7B"/>
      </colorScale>
    </cfRule>
  </conditionalFormatting>
  <conditionalFormatting sqref="P50">
    <cfRule type="colorScale" priority="46">
      <colorScale>
        <cfvo type="min"/>
        <cfvo type="percentile" val="50"/>
        <cfvo type="max"/>
        <color rgb="FFF8696B"/>
        <color rgb="FFFFEB84"/>
        <color rgb="FF63BE7B"/>
      </colorScale>
    </cfRule>
  </conditionalFormatting>
  <conditionalFormatting sqref="P50">
    <cfRule type="colorScale" priority="45">
      <colorScale>
        <cfvo type="min"/>
        <cfvo type="percentile" val="50"/>
        <cfvo type="max"/>
        <color rgb="FFF8696B"/>
        <color rgb="FFFFEB84"/>
        <color rgb="FF63BE7B"/>
      </colorScale>
    </cfRule>
  </conditionalFormatting>
  <conditionalFormatting sqref="P50">
    <cfRule type="colorScale" priority="44">
      <colorScale>
        <cfvo type="min"/>
        <cfvo type="percentile" val="50"/>
        <cfvo type="max"/>
        <color rgb="FFF8696B"/>
        <color rgb="FFFFEB84"/>
        <color rgb="FF63BE7B"/>
      </colorScale>
    </cfRule>
  </conditionalFormatting>
  <conditionalFormatting sqref="P51">
    <cfRule type="colorScale" priority="42">
      <colorScale>
        <cfvo type="min"/>
        <cfvo type="percentile" val="50"/>
        <cfvo type="max"/>
        <color rgb="FFF8696B"/>
        <color rgb="FFFFEB84"/>
        <color rgb="FF63BE7B"/>
      </colorScale>
    </cfRule>
  </conditionalFormatting>
  <conditionalFormatting sqref="P49">
    <cfRule type="colorScale" priority="41">
      <colorScale>
        <cfvo type="min"/>
        <cfvo type="percentile" val="50"/>
        <cfvo type="max"/>
        <color rgb="FFF8696B"/>
        <color rgb="FFFFEB84"/>
        <color rgb="FF63BE7B"/>
      </colorScale>
    </cfRule>
  </conditionalFormatting>
  <conditionalFormatting sqref="P48">
    <cfRule type="colorScale" priority="40">
      <colorScale>
        <cfvo type="min"/>
        <cfvo type="percentile" val="50"/>
        <cfvo type="max"/>
        <color rgb="FFF8696B"/>
        <color rgb="FFFFEB84"/>
        <color rgb="FF63BE7B"/>
      </colorScale>
    </cfRule>
  </conditionalFormatting>
  <conditionalFormatting sqref="P49">
    <cfRule type="colorScale" priority="39">
      <colorScale>
        <cfvo type="min"/>
        <cfvo type="percentile" val="50"/>
        <cfvo type="max"/>
        <color rgb="FFF8696B"/>
        <color rgb="FFFFEB84"/>
        <color rgb="FF63BE7B"/>
      </colorScale>
    </cfRule>
  </conditionalFormatting>
  <conditionalFormatting sqref="P50">
    <cfRule type="colorScale" priority="37">
      <colorScale>
        <cfvo type="min"/>
        <cfvo type="percentile" val="50"/>
        <cfvo type="max"/>
        <color rgb="FFF8696B"/>
        <color rgb="FFFFEB84"/>
        <color rgb="FF63BE7B"/>
      </colorScale>
    </cfRule>
  </conditionalFormatting>
  <conditionalFormatting sqref="P51">
    <cfRule type="colorScale" priority="34">
      <colorScale>
        <cfvo type="min"/>
        <cfvo type="percentile" val="50"/>
        <cfvo type="max"/>
        <color rgb="FFF8696B"/>
        <color rgb="FFFFEB84"/>
        <color rgb="FF63BE7B"/>
      </colorScale>
    </cfRule>
  </conditionalFormatting>
  <conditionalFormatting sqref="P50">
    <cfRule type="colorScale" priority="33">
      <colorScale>
        <cfvo type="min"/>
        <cfvo type="percentile" val="50"/>
        <cfvo type="max"/>
        <color rgb="FFF8696B"/>
        <color rgb="FFFFEB84"/>
        <color rgb="FF63BE7B"/>
      </colorScale>
    </cfRule>
  </conditionalFormatting>
  <conditionalFormatting sqref="P51">
    <cfRule type="colorScale" priority="31">
      <colorScale>
        <cfvo type="min"/>
        <cfvo type="percentile" val="50"/>
        <cfvo type="max"/>
        <color rgb="FFF8696B"/>
        <color rgb="FFFFEB84"/>
        <color rgb="FF63BE7B"/>
      </colorScale>
    </cfRule>
  </conditionalFormatting>
  <conditionalFormatting sqref="P48">
    <cfRule type="colorScale" priority="30">
      <colorScale>
        <cfvo type="min"/>
        <cfvo type="percentile" val="50"/>
        <cfvo type="max"/>
        <color rgb="FFF8696B"/>
        <color rgb="FFFFEB84"/>
        <color rgb="FF63BE7B"/>
      </colorScale>
    </cfRule>
  </conditionalFormatting>
  <conditionalFormatting sqref="P49">
    <cfRule type="colorScale" priority="28">
      <colorScale>
        <cfvo type="min"/>
        <cfvo type="percentile" val="50"/>
        <cfvo type="max"/>
        <color rgb="FFF8696B"/>
        <color rgb="FFFFEB84"/>
        <color rgb="FF63BE7B"/>
      </colorScale>
    </cfRule>
  </conditionalFormatting>
  <conditionalFormatting sqref="P50">
    <cfRule type="colorScale" priority="27">
      <colorScale>
        <cfvo type="min"/>
        <cfvo type="percentile" val="50"/>
        <cfvo type="max"/>
        <color rgb="FFF8696B"/>
        <color rgb="FFFFEB84"/>
        <color rgb="FF63BE7B"/>
      </colorScale>
    </cfRule>
  </conditionalFormatting>
  <conditionalFormatting sqref="P51">
    <cfRule type="colorScale" priority="25">
      <colorScale>
        <cfvo type="min"/>
        <cfvo type="percentile" val="50"/>
        <cfvo type="max"/>
        <color rgb="FFF8696B"/>
        <color rgb="FFFFEB84"/>
        <color rgb="FF63BE7B"/>
      </colorScale>
    </cfRule>
  </conditionalFormatting>
  <conditionalFormatting sqref="P51">
    <cfRule type="colorScale" priority="24">
      <colorScale>
        <cfvo type="min"/>
        <cfvo type="percentile" val="50"/>
        <cfvo type="max"/>
        <color rgb="FFF8696B"/>
        <color rgb="FFFFEB84"/>
        <color rgb="FF63BE7B"/>
      </colorScale>
    </cfRule>
  </conditionalFormatting>
  <conditionalFormatting sqref="P49">
    <cfRule type="colorScale" priority="23">
      <colorScale>
        <cfvo type="min"/>
        <cfvo type="percentile" val="50"/>
        <cfvo type="max"/>
        <color rgb="FFF8696B"/>
        <color rgb="FFFFEB84"/>
        <color rgb="FF63BE7B"/>
      </colorScale>
    </cfRule>
  </conditionalFormatting>
  <conditionalFormatting sqref="P51">
    <cfRule type="colorScale" priority="22">
      <colorScale>
        <cfvo type="min"/>
        <cfvo type="percentile" val="50"/>
        <cfvo type="max"/>
        <color rgb="FFF8696B"/>
        <color rgb="FFFFEB84"/>
        <color rgb="FF63BE7B"/>
      </colorScale>
    </cfRule>
  </conditionalFormatting>
  <conditionalFormatting sqref="P49">
    <cfRule type="colorScale" priority="20">
      <colorScale>
        <cfvo type="min"/>
        <cfvo type="percentile" val="50"/>
        <cfvo type="max"/>
        <color rgb="FFF8696B"/>
        <color rgb="FFFFEB84"/>
        <color rgb="FF63BE7B"/>
      </colorScale>
    </cfRule>
  </conditionalFormatting>
  <conditionalFormatting sqref="P49">
    <cfRule type="colorScale" priority="19">
      <colorScale>
        <cfvo type="min"/>
        <cfvo type="percentile" val="50"/>
        <cfvo type="max"/>
        <color rgb="FFF8696B"/>
        <color rgb="FFFFEB84"/>
        <color rgb="FF63BE7B"/>
      </colorScale>
    </cfRule>
  </conditionalFormatting>
  <conditionalFormatting sqref="P50">
    <cfRule type="colorScale" priority="18">
      <colorScale>
        <cfvo type="min"/>
        <cfvo type="percentile" val="50"/>
        <cfvo type="max"/>
        <color rgb="FFF8696B"/>
        <color rgb="FFFFEB84"/>
        <color rgb="FF63BE7B"/>
      </colorScale>
    </cfRule>
  </conditionalFormatting>
  <conditionalFormatting sqref="P51">
    <cfRule type="colorScale" priority="16">
      <colorScale>
        <cfvo type="min"/>
        <cfvo type="percentile" val="50"/>
        <cfvo type="max"/>
        <color rgb="FFF8696B"/>
        <color rgb="FFFFEB84"/>
        <color rgb="FF63BE7B"/>
      </colorScale>
    </cfRule>
  </conditionalFormatting>
  <conditionalFormatting sqref="P51">
    <cfRule type="colorScale" priority="15">
      <colorScale>
        <cfvo type="min"/>
        <cfvo type="percentile" val="50"/>
        <cfvo type="max"/>
        <color rgb="FFF8696B"/>
        <color rgb="FFFFEB84"/>
        <color rgb="FF63BE7B"/>
      </colorScale>
    </cfRule>
  </conditionalFormatting>
  <conditionalFormatting sqref="P50">
    <cfRule type="colorScale" priority="14">
      <colorScale>
        <cfvo type="min"/>
        <cfvo type="percentile" val="50"/>
        <cfvo type="max"/>
        <color rgb="FFF8696B"/>
        <color rgb="FFFFEB84"/>
        <color rgb="FF63BE7B"/>
      </colorScale>
    </cfRule>
  </conditionalFormatting>
  <conditionalFormatting sqref="P49">
    <cfRule type="colorScale" priority="12">
      <colorScale>
        <cfvo type="min"/>
        <cfvo type="percentile" val="50"/>
        <cfvo type="max"/>
        <color rgb="FFF8696B"/>
        <color rgb="FFFFEB84"/>
        <color rgb="FF63BE7B"/>
      </colorScale>
    </cfRule>
  </conditionalFormatting>
  <conditionalFormatting sqref="P50">
    <cfRule type="colorScale" priority="11">
      <colorScale>
        <cfvo type="min"/>
        <cfvo type="percentile" val="50"/>
        <cfvo type="max"/>
        <color rgb="FFF8696B"/>
        <color rgb="FFFFEB84"/>
        <color rgb="FF63BE7B"/>
      </colorScale>
    </cfRule>
  </conditionalFormatting>
  <conditionalFormatting sqref="P51">
    <cfRule type="colorScale" priority="9">
      <colorScale>
        <cfvo type="min"/>
        <cfvo type="percentile" val="50"/>
        <cfvo type="max"/>
        <color rgb="FFF8696B"/>
        <color rgb="FFFFEB84"/>
        <color rgb="FF63BE7B"/>
      </colorScale>
    </cfRule>
  </conditionalFormatting>
  <conditionalFormatting sqref="P49">
    <cfRule type="colorScale" priority="6">
      <colorScale>
        <cfvo type="min"/>
        <cfvo type="percentile" val="50"/>
        <cfvo type="max"/>
        <color rgb="FFF8696B"/>
        <color rgb="FFFFEB84"/>
        <color rgb="FF63BE7B"/>
      </colorScale>
    </cfRule>
  </conditionalFormatting>
  <conditionalFormatting sqref="P50">
    <cfRule type="colorScale" priority="5">
      <colorScale>
        <cfvo type="min"/>
        <cfvo type="percentile" val="50"/>
        <cfvo type="max"/>
        <color rgb="FFF8696B"/>
        <color rgb="FFFFEB84"/>
        <color rgb="FF63BE7B"/>
      </colorScale>
    </cfRule>
  </conditionalFormatting>
  <conditionalFormatting sqref="P51">
    <cfRule type="colorScale" priority="3">
      <colorScale>
        <cfvo type="min"/>
        <cfvo type="percentile" val="50"/>
        <cfvo type="max"/>
        <color rgb="FFF8696B"/>
        <color rgb="FFFFEB84"/>
        <color rgb="FF63BE7B"/>
      </colorScale>
    </cfRule>
  </conditionalFormatting>
  <conditionalFormatting sqref="P51">
    <cfRule type="colorScale" priority="2">
      <colorScale>
        <cfvo type="min"/>
        <cfvo type="percentile" val="50"/>
        <cfvo type="max"/>
        <color rgb="FFF8696B"/>
        <color rgb="FFFFEB84"/>
        <color rgb="FF63BE7B"/>
      </colorScale>
    </cfRule>
  </conditionalFormatting>
  <conditionalFormatting sqref="P8:P11">
    <cfRule type="colorScale" priority="7127">
      <colorScale>
        <cfvo type="min"/>
        <cfvo type="percentile" val="50"/>
        <cfvo type="max"/>
        <color rgb="FFF8696B"/>
        <color rgb="FFFFEB84"/>
        <color rgb="FF63BE7B"/>
      </colorScale>
    </cfRule>
  </conditionalFormatting>
  <conditionalFormatting sqref="P12:P15">
    <cfRule type="colorScale" priority="7134">
      <colorScale>
        <cfvo type="min"/>
        <cfvo type="percentile" val="50"/>
        <cfvo type="max"/>
        <color rgb="FFF8696B"/>
        <color rgb="FFFFEB84"/>
        <color rgb="FF63BE7B"/>
      </colorScale>
    </cfRule>
  </conditionalFormatting>
  <conditionalFormatting sqref="P16:P19">
    <cfRule type="colorScale" priority="7167">
      <colorScale>
        <cfvo type="min"/>
        <cfvo type="percentile" val="50"/>
        <cfvo type="max"/>
        <color rgb="FFF8696B"/>
        <color rgb="FFFFEB84"/>
        <color rgb="FF63BE7B"/>
      </colorScale>
    </cfRule>
  </conditionalFormatting>
  <conditionalFormatting sqref="P20:P23">
    <cfRule type="colorScale" priority="7200">
      <colorScale>
        <cfvo type="min"/>
        <cfvo type="percentile" val="50"/>
        <cfvo type="max"/>
        <color rgb="FFF8696B"/>
        <color rgb="FFFFEB84"/>
        <color rgb="FF63BE7B"/>
      </colorScale>
    </cfRule>
  </conditionalFormatting>
  <conditionalFormatting sqref="P8:P23">
    <cfRule type="colorScale" priority="7230">
      <colorScale>
        <cfvo type="min"/>
        <cfvo type="percentile" val="50"/>
        <cfvo type="max"/>
        <color rgb="FFF8696B"/>
        <color rgb="FFFFEB84"/>
        <color rgb="FF63BE7B"/>
      </colorScale>
    </cfRule>
  </conditionalFormatting>
  <conditionalFormatting sqref="P24:P27">
    <cfRule type="colorScale" priority="7235">
      <colorScale>
        <cfvo type="min"/>
        <cfvo type="percentile" val="50"/>
        <cfvo type="max"/>
        <color rgb="FFF8696B"/>
        <color rgb="FFFFEB84"/>
        <color rgb="FF63BE7B"/>
      </colorScale>
    </cfRule>
  </conditionalFormatting>
  <conditionalFormatting sqref="P28:P31">
    <cfRule type="colorScale" priority="7266">
      <colorScale>
        <cfvo type="min"/>
        <cfvo type="percentile" val="50"/>
        <cfvo type="max"/>
        <color rgb="FFF8696B"/>
        <color rgb="FFFFEB84"/>
        <color rgb="FF63BE7B"/>
      </colorScale>
    </cfRule>
  </conditionalFormatting>
  <conditionalFormatting sqref="P32:P35">
    <cfRule type="colorScale" priority="7299">
      <colorScale>
        <cfvo type="min"/>
        <cfvo type="percentile" val="50"/>
        <cfvo type="max"/>
        <color rgb="FFF8696B"/>
        <color rgb="FFFFEB84"/>
        <color rgb="FF63BE7B"/>
      </colorScale>
    </cfRule>
  </conditionalFormatting>
  <conditionalFormatting sqref="P36:P39">
    <cfRule type="colorScale" priority="7332">
      <colorScale>
        <cfvo type="min"/>
        <cfvo type="percentile" val="50"/>
        <cfvo type="max"/>
        <color rgb="FFF8696B"/>
        <color rgb="FFFFEB84"/>
        <color rgb="FF63BE7B"/>
      </colorScale>
    </cfRule>
  </conditionalFormatting>
  <conditionalFormatting sqref="P24:P39">
    <cfRule type="colorScale" priority="7354">
      <colorScale>
        <cfvo type="min"/>
        <cfvo type="percentile" val="50"/>
        <cfvo type="max"/>
        <color rgb="FFF8696B"/>
        <color rgb="FFFFEB84"/>
        <color rgb="FF63BE7B"/>
      </colorScale>
    </cfRule>
  </conditionalFormatting>
  <conditionalFormatting sqref="P40:P43">
    <cfRule type="colorScale" priority="7367">
      <colorScale>
        <cfvo type="min"/>
        <cfvo type="percentile" val="50"/>
        <cfvo type="max"/>
        <color rgb="FFF8696B"/>
        <color rgb="FFFFEB84"/>
        <color rgb="FF63BE7B"/>
      </colorScale>
    </cfRule>
  </conditionalFormatting>
  <conditionalFormatting sqref="P44:P47">
    <cfRule type="colorScale" priority="7398">
      <colorScale>
        <cfvo type="min"/>
        <cfvo type="percentile" val="50"/>
        <cfvo type="max"/>
        <color rgb="FFF8696B"/>
        <color rgb="FFFFEB84"/>
        <color rgb="FF63BE7B"/>
      </colorScale>
    </cfRule>
  </conditionalFormatting>
  <conditionalFormatting sqref="P48:P51">
    <cfRule type="colorScale" priority="7431">
      <colorScale>
        <cfvo type="min"/>
        <cfvo type="percentile" val="50"/>
        <cfvo type="max"/>
        <color rgb="FFF8696B"/>
        <color rgb="FFFFEB84"/>
        <color rgb="FF63BE7B"/>
      </colorScale>
    </cfRule>
  </conditionalFormatting>
  <conditionalFormatting sqref="P40:P51">
    <cfRule type="colorScale" priority="7453">
      <colorScale>
        <cfvo type="min"/>
        <cfvo type="percentile" val="50"/>
        <cfvo type="max"/>
        <color rgb="FFF8696B"/>
        <color rgb="FFFFEB84"/>
        <color rgb="FF63BE7B"/>
      </colorScale>
    </cfRule>
  </conditionalFormatting>
  <conditionalFormatting sqref="P52:P55">
    <cfRule type="colorScale" priority="7466">
      <colorScale>
        <cfvo type="min"/>
        <cfvo type="percentile" val="50"/>
        <cfvo type="max"/>
        <color rgb="FFF8696B"/>
        <color rgb="FFFFEB84"/>
        <color rgb="FF63BE7B"/>
      </colorScale>
    </cfRule>
  </conditionalFormatting>
  <conditionalFormatting sqref="P56:P59">
    <cfRule type="colorScale" priority="7489">
      <colorScale>
        <cfvo type="min"/>
        <cfvo type="percentile" val="50"/>
        <cfvo type="max"/>
        <color rgb="FFF8696B"/>
        <color rgb="FFFFEB84"/>
        <color rgb="FF63BE7B"/>
      </colorScale>
    </cfRule>
  </conditionalFormatting>
  <conditionalFormatting sqref="P60:P63">
    <cfRule type="colorScale" priority="7520">
      <colorScale>
        <cfvo type="min"/>
        <cfvo type="percentile" val="50"/>
        <cfvo type="max"/>
        <color rgb="FFF8696B"/>
        <color rgb="FFFFEB84"/>
        <color rgb="FF63BE7B"/>
      </colorScale>
    </cfRule>
  </conditionalFormatting>
  <conditionalFormatting sqref="P64:P67">
    <cfRule type="colorScale" priority="7551">
      <colorScale>
        <cfvo type="min"/>
        <cfvo type="percentile" val="50"/>
        <cfvo type="max"/>
        <color rgb="FFF8696B"/>
        <color rgb="FFFFEB84"/>
        <color rgb="FF63BE7B"/>
      </colorScale>
    </cfRule>
  </conditionalFormatting>
  <conditionalFormatting sqref="P52:P67">
    <cfRule type="colorScale" priority="7571">
      <colorScale>
        <cfvo type="min"/>
        <cfvo type="percentile" val="50"/>
        <cfvo type="max"/>
        <color rgb="FFF8696B"/>
        <color rgb="FFFFEB84"/>
        <color rgb="FF63BE7B"/>
      </colorScale>
    </cfRule>
  </conditionalFormatting>
  <conditionalFormatting sqref="P68:P71">
    <cfRule type="colorScale" priority="7582">
      <colorScale>
        <cfvo type="min"/>
        <cfvo type="percentile" val="50"/>
        <cfvo type="max"/>
        <color rgb="FFF8696B"/>
        <color rgb="FFFFEB84"/>
        <color rgb="FF63BE7B"/>
      </colorScale>
    </cfRule>
  </conditionalFormatting>
  <conditionalFormatting sqref="P72:P75">
    <cfRule type="colorScale" priority="7615">
      <colorScale>
        <cfvo type="min"/>
        <cfvo type="percentile" val="50"/>
        <cfvo type="max"/>
        <color rgb="FFF8696B"/>
        <color rgb="FFFFEB84"/>
        <color rgb="FF63BE7B"/>
      </colorScale>
    </cfRule>
  </conditionalFormatting>
  <conditionalFormatting sqref="P76:P79">
    <cfRule type="colorScale" priority="7650">
      <colorScale>
        <cfvo type="min"/>
        <cfvo type="percentile" val="50"/>
        <cfvo type="max"/>
        <color rgb="FFF8696B"/>
        <color rgb="FFFFEB84"/>
        <color rgb="FF63BE7B"/>
      </colorScale>
    </cfRule>
  </conditionalFormatting>
  <conditionalFormatting sqref="P80:P83">
    <cfRule type="colorScale" priority="7681">
      <colorScale>
        <cfvo type="min"/>
        <cfvo type="percentile" val="50"/>
        <cfvo type="max"/>
        <color rgb="FFF8696B"/>
        <color rgb="FFFFEB84"/>
        <color rgb="FF63BE7B"/>
      </colorScale>
    </cfRule>
  </conditionalFormatting>
  <conditionalFormatting sqref="P76:P83">
    <cfRule type="colorScale" priority="7703">
      <colorScale>
        <cfvo type="min"/>
        <cfvo type="percentile" val="50"/>
        <cfvo type="max"/>
        <color rgb="FFF8696B"/>
        <color rgb="FFFFEB84"/>
        <color rgb="FF63BE7B"/>
      </colorScale>
    </cfRule>
  </conditionalFormatting>
  <conditionalFormatting sqref="P84:P87">
    <cfRule type="colorScale" priority="7716">
      <colorScale>
        <cfvo type="min"/>
        <cfvo type="percentile" val="50"/>
        <cfvo type="max"/>
        <color rgb="FFF8696B"/>
        <color rgb="FFFFEB84"/>
        <color rgb="FF63BE7B"/>
      </colorScale>
    </cfRule>
  </conditionalFormatting>
  <conditionalFormatting sqref="P88:P91">
    <cfRule type="colorScale" priority="7747">
      <colorScale>
        <cfvo type="min"/>
        <cfvo type="percentile" val="50"/>
        <cfvo type="max"/>
        <color rgb="FFF8696B"/>
        <color rgb="FFFFEB84"/>
        <color rgb="FF63BE7B"/>
      </colorScale>
    </cfRule>
  </conditionalFormatting>
  <conditionalFormatting sqref="P92:P95">
    <cfRule type="colorScale" priority="7780">
      <colorScale>
        <cfvo type="min"/>
        <cfvo type="percentile" val="50"/>
        <cfvo type="max"/>
        <color rgb="FFF8696B"/>
        <color rgb="FFFFEB84"/>
        <color rgb="FF63BE7B"/>
      </colorScale>
    </cfRule>
  </conditionalFormatting>
  <conditionalFormatting sqref="P84:P95">
    <cfRule type="colorScale" priority="7802">
      <colorScale>
        <cfvo type="min"/>
        <cfvo type="percentile" val="50"/>
        <cfvo type="max"/>
        <color rgb="FFF8696B"/>
        <color rgb="FFFFEB84"/>
        <color rgb="FF63BE7B"/>
      </colorScale>
    </cfRule>
  </conditionalFormatting>
  <conditionalFormatting sqref="Q8:Q95">
    <cfRule type="colorScale" priority="7804">
      <colorScale>
        <cfvo type="min"/>
        <cfvo type="percentile" val="50"/>
        <cfvo type="max"/>
        <color rgb="FFF8696B"/>
        <color rgb="FFFFEB84"/>
        <color rgb="FF63BE7B"/>
      </colorScale>
    </cfRule>
  </conditionalFormatting>
  <conditionalFormatting sqref="O8:O95">
    <cfRule type="colorScale" priority="7806">
      <colorScale>
        <cfvo type="min"/>
        <cfvo type="percentile" val="50"/>
        <cfvo type="max"/>
        <color rgb="FFF8696B"/>
        <color rgb="FFFFEB84"/>
        <color rgb="FF63BE7B"/>
      </colorScale>
    </cfRule>
  </conditionalFormatting>
  <conditionalFormatting sqref="V8:V95">
    <cfRule type="colorScale" priority="7808">
      <colorScale>
        <cfvo type="min"/>
        <cfvo type="percentile" val="50"/>
        <cfvo type="max"/>
        <color rgb="FFF8696B"/>
        <color rgb="FFFFEB84"/>
        <color rgb="FF63BE7B"/>
      </colorScale>
    </cfRule>
  </conditionalFormatting>
  <conditionalFormatting sqref="X8:X95">
    <cfRule type="colorScale" priority="7810">
      <colorScale>
        <cfvo type="min"/>
        <cfvo type="percentile" val="50"/>
        <cfvo type="max"/>
        <color rgb="FFF8696B"/>
        <color rgb="FFFFEB84"/>
        <color rgb="FF63BE7B"/>
      </colorScale>
    </cfRule>
  </conditionalFormatting>
  <conditionalFormatting sqref="P8:P95">
    <cfRule type="colorScale" priority="78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BE240-01EA-41D6-8323-6D41ACAD5958}">
  <dimension ref="A1:BC100"/>
  <sheetViews>
    <sheetView workbookViewId="0">
      <pane ySplit="5" topLeftCell="A6" activePane="bottomLeft" state="frozen"/>
      <selection activeCell="B1" sqref="B1"/>
      <selection pane="bottomLeft"/>
    </sheetView>
  </sheetViews>
  <sheetFormatPr defaultRowHeight="14.4" x14ac:dyDescent="0.3"/>
  <cols>
    <col min="1" max="1" width="15.5546875" customWidth="1"/>
    <col min="3" max="3" width="15.21875" customWidth="1"/>
    <col min="4" max="4" width="14" style="7" customWidth="1"/>
    <col min="5" max="5" width="8.88671875" style="7" customWidth="1"/>
    <col min="6" max="6" width="12.21875" style="7" customWidth="1"/>
    <col min="7" max="7" width="12.21875" customWidth="1"/>
    <col min="8" max="8" width="13.6640625" customWidth="1"/>
    <col min="9" max="9" width="14.6640625" customWidth="1"/>
    <col min="10" max="10" width="14.33203125" customWidth="1"/>
    <col min="11" max="11" width="19.21875" customWidth="1"/>
    <col min="12" max="12" width="18.6640625" customWidth="1"/>
    <col min="13" max="13" width="12.88671875" customWidth="1"/>
    <col min="14" max="15" width="11.88671875" customWidth="1"/>
    <col min="16" max="16" width="10.6640625" customWidth="1"/>
    <col min="17" max="17" width="15" customWidth="1"/>
    <col min="18" max="18" width="10.33203125" customWidth="1"/>
    <col min="19" max="19" width="8.77734375" customWidth="1"/>
    <col min="20" max="20" width="15.109375" customWidth="1"/>
    <col min="21" max="24" width="10.33203125" customWidth="1"/>
    <col min="25" max="25" width="11.21875" customWidth="1"/>
    <col min="26" max="26" width="12.6640625" customWidth="1"/>
    <col min="27" max="27" width="14.5546875" customWidth="1"/>
    <col min="28" max="28" width="11.77734375" customWidth="1"/>
    <col min="29" max="29" width="11.88671875" customWidth="1"/>
    <col min="30" max="30" width="10.6640625" customWidth="1"/>
    <col min="31" max="31" width="12.44140625" customWidth="1"/>
    <col min="32" max="32" width="12.88671875" customWidth="1"/>
    <col min="33" max="33" width="17.77734375" customWidth="1"/>
    <col min="34" max="34" width="14.21875" customWidth="1"/>
    <col min="35" max="35" width="18" style="8" customWidth="1"/>
    <col min="36" max="36" width="14" style="8" customWidth="1"/>
    <col min="37" max="37" width="10.33203125" customWidth="1"/>
    <col min="38" max="38" width="11" customWidth="1"/>
    <col min="39" max="39" width="13" customWidth="1"/>
    <col min="40" max="40" width="10.21875" customWidth="1"/>
    <col min="41" max="41" width="12.77734375" customWidth="1"/>
    <col min="42" max="42" width="21.33203125" customWidth="1"/>
    <col min="43" max="43" width="11.5546875" customWidth="1"/>
    <col min="44" max="44" width="16.5546875" customWidth="1"/>
    <col min="45" max="45" width="11.5546875" customWidth="1"/>
    <col min="46" max="46" width="12.5546875" customWidth="1"/>
    <col min="47" max="47" width="11.44140625" bestFit="1" customWidth="1"/>
    <col min="48" max="48" width="16.6640625" bestFit="1" customWidth="1"/>
    <col min="49" max="49" width="12.6640625" customWidth="1"/>
    <col min="51" max="51" width="35" bestFit="1" customWidth="1"/>
  </cols>
  <sheetData>
    <row r="1" spans="1:55" ht="43.2" customHeight="1" x14ac:dyDescent="0.3">
      <c r="I1" s="307" t="s">
        <v>61</v>
      </c>
      <c r="J1" s="307"/>
      <c r="K1" s="18" t="s">
        <v>62</v>
      </c>
      <c r="L1" s="18" t="s">
        <v>63</v>
      </c>
      <c r="M1" s="18" t="s">
        <v>64</v>
      </c>
      <c r="N1" s="307" t="s">
        <v>65</v>
      </c>
      <c r="O1" s="307"/>
      <c r="P1" s="307" t="s">
        <v>66</v>
      </c>
      <c r="Q1" s="307"/>
      <c r="R1" s="319" t="s">
        <v>154</v>
      </c>
      <c r="S1" s="320"/>
      <c r="T1" s="320"/>
      <c r="U1" s="320"/>
      <c r="V1" s="320"/>
      <c r="W1" s="320"/>
      <c r="X1" s="321"/>
      <c r="Y1" s="308" t="s">
        <v>153</v>
      </c>
      <c r="Z1" s="308"/>
      <c r="AA1" s="308"/>
      <c r="AB1" s="308"/>
      <c r="AC1" s="308"/>
      <c r="AD1" s="308"/>
      <c r="AE1" s="308"/>
      <c r="AF1" s="308"/>
      <c r="AG1" s="308"/>
      <c r="AH1" s="308"/>
      <c r="AK1" s="3" t="s">
        <v>67</v>
      </c>
      <c r="AP1" s="18" t="s">
        <v>68</v>
      </c>
      <c r="AR1" s="18" t="s">
        <v>69</v>
      </c>
    </row>
    <row r="2" spans="1:55" ht="57.6" x14ac:dyDescent="0.3">
      <c r="A2" s="313" t="s">
        <v>70</v>
      </c>
      <c r="B2" s="313"/>
      <c r="C2" s="313"/>
      <c r="D2" s="1" t="s">
        <v>1</v>
      </c>
      <c r="E2" s="3" t="s">
        <v>0</v>
      </c>
      <c r="F2" s="3" t="s">
        <v>1</v>
      </c>
      <c r="G2" s="11" t="s">
        <v>44</v>
      </c>
      <c r="H2" s="11" t="s">
        <v>71</v>
      </c>
      <c r="I2" s="18" t="s">
        <v>72</v>
      </c>
      <c r="J2" s="18" t="s">
        <v>72</v>
      </c>
      <c r="K2" s="18" t="s">
        <v>179</v>
      </c>
      <c r="L2" s="18" t="s">
        <v>180</v>
      </c>
      <c r="M2" s="18" t="s">
        <v>181</v>
      </c>
      <c r="N2" s="18" t="s">
        <v>74</v>
      </c>
      <c r="O2" s="18" t="s">
        <v>74</v>
      </c>
      <c r="P2" s="18" t="s">
        <v>76</v>
      </c>
      <c r="Q2" s="18" t="s">
        <v>76</v>
      </c>
      <c r="R2" s="18" t="s">
        <v>110</v>
      </c>
      <c r="S2" s="65"/>
      <c r="T2" s="18" t="s">
        <v>114</v>
      </c>
      <c r="U2" s="65"/>
      <c r="V2" s="66"/>
      <c r="W2" s="3" t="s">
        <v>107</v>
      </c>
      <c r="X2" s="66"/>
      <c r="Y2" s="11" t="s">
        <v>78</v>
      </c>
      <c r="Z2" s="22" t="s">
        <v>54</v>
      </c>
      <c r="AA2" s="22" t="s">
        <v>55</v>
      </c>
      <c r="AB2" s="22" t="s">
        <v>56</v>
      </c>
      <c r="AC2" s="22" t="s">
        <v>57</v>
      </c>
      <c r="AD2" s="11" t="s">
        <v>58</v>
      </c>
      <c r="AE2" s="11" t="s">
        <v>59</v>
      </c>
      <c r="AF2" s="11" t="s">
        <v>115</v>
      </c>
      <c r="AG2" s="11" t="s">
        <v>79</v>
      </c>
      <c r="AH2" s="11" t="s">
        <v>60</v>
      </c>
      <c r="AI2" s="2" t="s">
        <v>70</v>
      </c>
      <c r="AJ2" s="1" t="s">
        <v>1</v>
      </c>
      <c r="AK2" s="3" t="s">
        <v>80</v>
      </c>
      <c r="AL2" s="22" t="s">
        <v>81</v>
      </c>
      <c r="AM2" s="22" t="s">
        <v>82</v>
      </c>
      <c r="AN2" s="22" t="s">
        <v>83</v>
      </c>
      <c r="AO2" s="22" t="s">
        <v>84</v>
      </c>
      <c r="AP2" s="21" t="s">
        <v>85</v>
      </c>
      <c r="AQ2" s="21" t="s">
        <v>86</v>
      </c>
      <c r="AR2" s="21" t="s">
        <v>87</v>
      </c>
      <c r="AS2" s="21" t="s">
        <v>88</v>
      </c>
      <c r="AT2" s="22" t="s">
        <v>89</v>
      </c>
      <c r="AU2" s="23" t="s">
        <v>90</v>
      </c>
      <c r="AV2" s="23" t="s">
        <v>91</v>
      </c>
      <c r="AW2" s="23" t="s">
        <v>92</v>
      </c>
      <c r="AY2" s="24" t="s">
        <v>93</v>
      </c>
      <c r="AZ2" s="14" t="s">
        <v>2</v>
      </c>
      <c r="BA2" s="14" t="s">
        <v>3</v>
      </c>
      <c r="BB2" s="14" t="s">
        <v>4</v>
      </c>
      <c r="BC2" s="14" t="s">
        <v>80</v>
      </c>
    </row>
    <row r="3" spans="1:55" x14ac:dyDescent="0.3">
      <c r="A3" s="314" t="s">
        <v>105</v>
      </c>
      <c r="B3" s="314"/>
      <c r="C3" s="314"/>
      <c r="D3" s="176" t="str">
        <f>F3</f>
        <v>H-S-T-T</v>
      </c>
      <c r="E3" s="27" t="s">
        <v>52</v>
      </c>
      <c r="F3" s="197" t="str">
        <f>'Scoreblad H-S-S-T'!F5</f>
        <v>H-S-T-T</v>
      </c>
      <c r="G3" s="28" t="str">
        <f>IF(I3&gt;5,IF(P3&lt;$P$98,"A",IF(P3&gt;$P$100,"C","B")),"Blinde vlek")</f>
        <v>B</v>
      </c>
      <c r="H3" s="28" t="s">
        <v>52</v>
      </c>
      <c r="I3" s="29">
        <f>SUM(I6:I93)/4</f>
        <v>2003.310097859925</v>
      </c>
      <c r="J3" s="29">
        <f>SUM(J6:J93)</f>
        <v>2003.3100978599243</v>
      </c>
      <c r="K3" s="29">
        <f>SUM(K6:K93)</f>
        <v>1921.8999999999999</v>
      </c>
      <c r="L3" s="29">
        <f>SUM(L6:L93)</f>
        <v>1619.4402873563217</v>
      </c>
      <c r="M3" s="29">
        <f>K3-J3</f>
        <v>-81.410097859924463</v>
      </c>
      <c r="N3" s="29">
        <f>SUM(N6:N93)/4</f>
        <v>-383.86981050360254</v>
      </c>
      <c r="O3" s="29">
        <f>L3-J3</f>
        <v>-383.86981050360259</v>
      </c>
      <c r="P3" s="30">
        <f>Q3</f>
        <v>-0.23703857036325576</v>
      </c>
      <c r="Q3" s="30">
        <f>O3/L3</f>
        <v>-0.23703857036325576</v>
      </c>
      <c r="R3" s="64">
        <f>SUM(R6:R9)</f>
        <v>1872.9</v>
      </c>
      <c r="S3" s="67"/>
      <c r="T3" s="5">
        <v>25348.799999999999</v>
      </c>
      <c r="U3" s="67"/>
      <c r="V3" s="68"/>
      <c r="W3" s="6">
        <f>R3/T3</f>
        <v>7.3885154326832042E-2</v>
      </c>
      <c r="X3" s="68"/>
      <c r="Y3" s="29">
        <f>SUM(Y6:Y93)/4</f>
        <v>1763</v>
      </c>
      <c r="Z3" s="29">
        <f>SUM(Z6:Z93)</f>
        <v>1763</v>
      </c>
      <c r="AA3" s="29">
        <f>SUM(AA6:AA93)</f>
        <v>795</v>
      </c>
      <c r="AB3" s="29">
        <f>SUM(AB6:AB93)</f>
        <v>968</v>
      </c>
      <c r="AC3" s="29">
        <f>SUM(AC6:AC93)</f>
        <v>943</v>
      </c>
      <c r="AD3" s="29">
        <f>AB3-AC3</f>
        <v>25</v>
      </c>
      <c r="AE3" s="30">
        <f>IF(AA3=0,"Blinde vlek",AD3/Z3)</f>
        <v>1.4180374361883154E-2</v>
      </c>
      <c r="AF3" s="29" t="s">
        <v>52</v>
      </c>
      <c r="AG3" s="29">
        <f>SUM(AG6:AG93)/4</f>
        <v>25</v>
      </c>
      <c r="AH3" s="29" t="str">
        <f>IF(Y3=0,"Blinde vlek",IF(AG3/Y3&lt;$AH$98,"A",IF(AG3/Y3&gt;$AH$100,"C","B")))</f>
        <v>B</v>
      </c>
      <c r="AI3" s="25" t="s">
        <v>105</v>
      </c>
      <c r="AJ3" s="31" t="str">
        <f>D3</f>
        <v>H-S-T-T</v>
      </c>
      <c r="AK3" s="29">
        <f>SUM(AK6:AK93)</f>
        <v>88</v>
      </c>
      <c r="AL3" s="26" t="s">
        <v>52</v>
      </c>
      <c r="AM3" s="26">
        <f>IF(G3= "A",2,IF(G3 = "Blinde vlek",2,IF(G3 = "B",1,0)))</f>
        <v>1</v>
      </c>
      <c r="AN3" s="26" t="s">
        <v>52</v>
      </c>
      <c r="AO3" s="26">
        <f>IF(AH3= "A",2,IF(AH3 = "Blinde vlek",2,IF(AH3 = "B",1,0)))</f>
        <v>1</v>
      </c>
      <c r="AP3" s="29">
        <f>O3+AD3</f>
        <v>-358.86981050360259</v>
      </c>
      <c r="AQ3" s="29">
        <f>O3+AD3+AK3</f>
        <v>-270.86981050360259</v>
      </c>
      <c r="AR3" s="29">
        <f>AA3+AC3</f>
        <v>1738</v>
      </c>
      <c r="AS3" s="30">
        <f>AP3/AR3</f>
        <v>-0.20648435587088756</v>
      </c>
      <c r="AT3" s="29">
        <f>SUM(AT6:AT93)</f>
        <v>65</v>
      </c>
      <c r="AU3" s="32">
        <f>SUM(AU6:AU93)</f>
        <v>375.20000000000005</v>
      </c>
      <c r="AV3" s="33">
        <f>IF(AT3&gt;0,AU3/AK3,0)</f>
        <v>4.2636363636363646</v>
      </c>
      <c r="AW3" s="33" t="str">
        <f>IF(AV3&gt;=$AZ$3,$AZ$2,IF(AV3&gt;=$BA$3,$BA$2,IF(AV3&gt;=$BB$3,$BB$2,$BC$2)))</f>
        <v>B</v>
      </c>
      <c r="AY3" s="24" t="s">
        <v>94</v>
      </c>
      <c r="AZ3" s="34">
        <v>6</v>
      </c>
      <c r="BA3" s="34">
        <v>4</v>
      </c>
      <c r="BB3" s="34">
        <v>2</v>
      </c>
      <c r="BC3" s="34">
        <v>0</v>
      </c>
    </row>
    <row r="4" spans="1:55" x14ac:dyDescent="0.3">
      <c r="A4" s="35"/>
      <c r="B4" s="37"/>
      <c r="C4" s="37"/>
      <c r="D4" s="36"/>
      <c r="E4" s="36"/>
      <c r="F4" s="36"/>
      <c r="G4" s="37"/>
      <c r="H4" s="37"/>
      <c r="I4" s="37"/>
      <c r="J4" s="37"/>
      <c r="K4" s="37"/>
      <c r="L4" s="37"/>
      <c r="M4" s="37"/>
      <c r="N4" s="37"/>
      <c r="O4" s="37"/>
      <c r="P4" s="37"/>
      <c r="Q4" s="37"/>
      <c r="R4" s="63"/>
      <c r="S4" s="63"/>
      <c r="T4" s="63"/>
      <c r="U4" s="63"/>
      <c r="V4" s="63"/>
      <c r="W4" s="36"/>
      <c r="X4" s="36"/>
      <c r="Y4" s="37"/>
      <c r="Z4" s="37"/>
      <c r="AA4" s="37"/>
      <c r="AB4" s="37"/>
      <c r="AC4" s="37"/>
      <c r="AD4" s="37"/>
      <c r="AE4" s="37"/>
      <c r="AF4" s="37"/>
      <c r="AG4" s="37"/>
      <c r="AH4" s="37"/>
      <c r="AI4" s="37"/>
      <c r="AJ4" s="37"/>
      <c r="AK4" s="37"/>
      <c r="AL4" s="37"/>
      <c r="AM4" s="37"/>
      <c r="AN4" s="37"/>
      <c r="AO4" s="37"/>
      <c r="AP4" s="37"/>
      <c r="AQ4" s="37"/>
      <c r="AR4" s="37"/>
      <c r="AS4" s="37"/>
      <c r="AT4" s="37"/>
      <c r="AU4" s="37"/>
      <c r="AV4" s="37"/>
      <c r="AW4" s="38"/>
    </row>
    <row r="5" spans="1:55" ht="72" customHeight="1" x14ac:dyDescent="0.3">
      <c r="A5" s="60" t="s">
        <v>8</v>
      </c>
      <c r="B5" s="60" t="s">
        <v>9</v>
      </c>
      <c r="C5" s="61" t="s">
        <v>7</v>
      </c>
      <c r="D5" s="62" t="s">
        <v>53</v>
      </c>
      <c r="E5" s="40" t="s">
        <v>0</v>
      </c>
      <c r="F5" s="40" t="s">
        <v>1</v>
      </c>
      <c r="G5" s="41" t="s">
        <v>44</v>
      </c>
      <c r="H5" s="41" t="s">
        <v>71</v>
      </c>
      <c r="I5" s="42" t="s">
        <v>72</v>
      </c>
      <c r="J5" s="183" t="s">
        <v>182</v>
      </c>
      <c r="K5" s="183" t="s">
        <v>151</v>
      </c>
      <c r="L5" s="183" t="s">
        <v>152</v>
      </c>
      <c r="M5" s="42" t="s">
        <v>5</v>
      </c>
      <c r="N5" s="42" t="s">
        <v>74</v>
      </c>
      <c r="O5" s="42" t="s">
        <v>75</v>
      </c>
      <c r="P5" s="42" t="s">
        <v>76</v>
      </c>
      <c r="Q5" s="42" t="s">
        <v>6</v>
      </c>
      <c r="R5" s="184" t="s">
        <v>109</v>
      </c>
      <c r="S5" s="184" t="s">
        <v>108</v>
      </c>
      <c r="T5" s="184" t="s">
        <v>114</v>
      </c>
      <c r="U5" s="184" t="s">
        <v>111</v>
      </c>
      <c r="V5" s="3" t="s">
        <v>106</v>
      </c>
      <c r="W5" s="3" t="s">
        <v>112</v>
      </c>
      <c r="X5" s="3" t="s">
        <v>113</v>
      </c>
      <c r="Y5" s="41" t="s">
        <v>78</v>
      </c>
      <c r="Z5" s="187" t="s">
        <v>54</v>
      </c>
      <c r="AA5" s="187" t="s">
        <v>55</v>
      </c>
      <c r="AB5" s="187" t="s">
        <v>56</v>
      </c>
      <c r="AC5" s="187" t="s">
        <v>57</v>
      </c>
      <c r="AD5" s="41" t="s">
        <v>58</v>
      </c>
      <c r="AE5" s="41" t="s">
        <v>59</v>
      </c>
      <c r="AF5" s="11" t="s">
        <v>115</v>
      </c>
      <c r="AG5" s="41" t="s">
        <v>79</v>
      </c>
      <c r="AH5" s="41" t="s">
        <v>60</v>
      </c>
      <c r="AI5" s="39" t="s">
        <v>9</v>
      </c>
      <c r="AJ5" s="40" t="s">
        <v>53</v>
      </c>
      <c r="AK5" s="40" t="s">
        <v>80</v>
      </c>
      <c r="AL5" s="43" t="s">
        <v>81</v>
      </c>
      <c r="AM5" s="43" t="s">
        <v>82</v>
      </c>
      <c r="AN5" s="43" t="s">
        <v>83</v>
      </c>
      <c r="AO5" s="43" t="s">
        <v>84</v>
      </c>
      <c r="AP5" s="44" t="s">
        <v>85</v>
      </c>
      <c r="AQ5" s="44" t="s">
        <v>86</v>
      </c>
      <c r="AR5" s="44" t="s">
        <v>87</v>
      </c>
      <c r="AS5" s="44" t="s">
        <v>88</v>
      </c>
      <c r="AT5" s="43" t="s">
        <v>89</v>
      </c>
      <c r="AU5" s="45" t="s">
        <v>94</v>
      </c>
      <c r="AV5" s="45" t="s">
        <v>95</v>
      </c>
      <c r="AW5" s="45" t="s">
        <v>96</v>
      </c>
    </row>
    <row r="6" spans="1:55" x14ac:dyDescent="0.3">
      <c r="A6" s="56" t="s">
        <v>10</v>
      </c>
      <c r="B6" s="56" t="s">
        <v>11</v>
      </c>
      <c r="C6" s="56" t="s">
        <v>21</v>
      </c>
      <c r="D6" s="191" t="str">
        <f>'Scoreblad H-S-S-T'!D8</f>
        <v>Hasselt</v>
      </c>
      <c r="E6" s="199">
        <f>'Scoreblad H-S-S-T'!E8</f>
        <v>21</v>
      </c>
      <c r="F6" s="4" t="str">
        <f>F$3</f>
        <v>H-S-T-T</v>
      </c>
      <c r="G6" s="12" t="str">
        <f>IF(I6&gt;5,IF(P6&lt;$P$98,"A",IF(P6&gt;$P$100,"C","B")),"Blinde vlek")</f>
        <v>B</v>
      </c>
      <c r="H6" s="12" t="str">
        <f>IF(J6&gt;5,IF(Q6&lt;$Q$98,"A",IF(Q6&gt;$Q$100,"C","B")),"Blinde vlek")</f>
        <v>B</v>
      </c>
      <c r="I6" s="46">
        <f>SUM(J6:J9)</f>
        <v>116.80514947483843</v>
      </c>
      <c r="J6" s="201">
        <f>'Scoreblad H-S-S-T'!J8</f>
        <v>23</v>
      </c>
      <c r="K6" s="192">
        <f>'Scoreblad H-S-S-T'!K8</f>
        <v>23</v>
      </c>
      <c r="L6" s="192">
        <f>'Scoreblad H-S-S-T'!L8</f>
        <v>23</v>
      </c>
      <c r="M6" s="5">
        <f t="shared" ref="M6:M21" si="0">K6-J6</f>
        <v>0</v>
      </c>
      <c r="N6" s="46">
        <f>SUM(O6:O9)</f>
        <v>-13.598242096502464</v>
      </c>
      <c r="O6" s="5">
        <f>L6-J6</f>
        <v>0</v>
      </c>
      <c r="P6" s="47">
        <f>IF(SUM(L6:L9)&gt;0,SUM(O6:O9)/SUM(L6:L9), "Blinde vlek")</f>
        <v>-0.13175709302725269</v>
      </c>
      <c r="Q6" s="6">
        <f t="shared" ref="Q6:Q22" si="1">IF(L6&gt;0,(L6-J6)/L6,"Blinde vlek")</f>
        <v>0</v>
      </c>
      <c r="R6" s="126">
        <f>'Scoreblad H-S-S-T'!R8</f>
        <v>776</v>
      </c>
      <c r="S6" s="126">
        <f>'Scoreblad H-S-S-T'!S8</f>
        <v>0</v>
      </c>
      <c r="T6" s="126">
        <f>'Scoreblad H-S-S-T'!T8</f>
        <v>26150.799999999999</v>
      </c>
      <c r="U6" s="126">
        <f>'Scoreblad H-S-S-T'!U8</f>
        <v>3700.3531463334652</v>
      </c>
      <c r="V6" s="6" t="str">
        <f>IF(S6&gt;0,S6/R6,"Blinde vlek")</f>
        <v>Blinde vlek</v>
      </c>
      <c r="W6" s="6">
        <f>IF(U6&gt;0,U6/T6,"Blinde vlek")</f>
        <v>0.1415005715440241</v>
      </c>
      <c r="X6" s="6" t="str">
        <f>IF(V6&lt;0.5*W6,"A",IF(V6&gt;2*W6,IF(S6=0,"Blinde vlek","C"),"B"))</f>
        <v>Blinde vlek</v>
      </c>
      <c r="Y6" s="46">
        <f>SUM(Z6:Z9)</f>
        <v>103</v>
      </c>
      <c r="Z6" s="20">
        <f>'Scoreblad H-S-S-T'!Z8</f>
        <v>23</v>
      </c>
      <c r="AA6" s="193">
        <f>'Scoreblad H-S-S-T'!AA8</f>
        <v>4</v>
      </c>
      <c r="AB6" s="193">
        <f>'Scoreblad H-S-S-T'!AB8</f>
        <v>19</v>
      </c>
      <c r="AC6" s="193">
        <f>'Scoreblad H-S-S-T'!AC8</f>
        <v>43</v>
      </c>
      <c r="AD6" s="5">
        <f>AB6-AC6</f>
        <v>-24</v>
      </c>
      <c r="AE6" s="6">
        <f t="shared" ref="AE6:AE28" si="2">IF(AA6=0,"Blinde vlek",AD6/Z6)</f>
        <v>-1.0434782608695652</v>
      </c>
      <c r="AF6" s="5" t="str">
        <f>IF(Z6=0,"Blinde vlek",IF(AD6/Z6&lt;$AG$98,"A",IF(AD6/Z6&gt;$AG$100,"C","B")))</f>
        <v>A</v>
      </c>
      <c r="AG6" s="46">
        <f>SUM(AD6:AD9)</f>
        <v>-68</v>
      </c>
      <c r="AH6" s="5" t="str">
        <f>IF(Y6=0,"Blinde vlek",IF(AG6/Y6&lt;$AH$98,"A",IF(AG6/Y6&gt;$AH$100,"C","B")))</f>
        <v>A</v>
      </c>
      <c r="AI6" s="56" t="s">
        <v>21</v>
      </c>
      <c r="AJ6" s="48" t="str">
        <f>D6</f>
        <v>Hasselt</v>
      </c>
      <c r="AK6" s="102">
        <v>1</v>
      </c>
      <c r="AL6" s="20">
        <f t="shared" ref="AL6:AL31" si="3">IF(H6= "A",2,IF(H6 = "Blinde vlek",2,IF(H6 = "B",1,0)))</f>
        <v>1</v>
      </c>
      <c r="AM6" s="20">
        <f t="shared" ref="AM6:AM31" si="4">IF(G6= "A",2,IF(G6 = "Blinde vlek",2,IF(G6 = "B",1,0)))</f>
        <v>1</v>
      </c>
      <c r="AN6" s="20">
        <f t="shared" ref="AN6:AN22" si="5">IF(AF6= "A",2,IF(AF6 = "Blinde vlek",2,IF(AF6 = "B",1,0)))</f>
        <v>2</v>
      </c>
      <c r="AO6" s="20">
        <f t="shared" ref="AO6:AO22" si="6">IF(AH6= "A",2,IF(AH6 = "Blinde vlek",2,IF(AH6 = "B",1,0)))</f>
        <v>2</v>
      </c>
      <c r="AP6" s="5">
        <f t="shared" ref="AP6:AP17" si="7">O6+AD6</f>
        <v>-24</v>
      </c>
      <c r="AQ6" s="5">
        <f t="shared" ref="AQ6:AQ17" si="8">O6+AD6+AK6</f>
        <v>-23</v>
      </c>
      <c r="AR6" s="5">
        <f t="shared" ref="AR6:AR17" si="9">AA6+AC6</f>
        <v>47</v>
      </c>
      <c r="AS6" s="6">
        <f>IF(AR6&gt;0,AP6/AR6,"Geen noden")</f>
        <v>-0.51063829787234039</v>
      </c>
      <c r="AT6" s="49">
        <f t="shared" ref="AT6:AT9" si="10">IF(AP6&gt;0,0,IF(AP6&lt;-AK6,AK6,-AP6))</f>
        <v>1</v>
      </c>
      <c r="AU6" s="50">
        <f>AT6*SUM(AL6:AO6)</f>
        <v>6</v>
      </c>
      <c r="AV6" s="50">
        <f t="shared" ref="AV6:AV17" si="11">IF(AT6&gt;0,AU6/AK6,0)</f>
        <v>6</v>
      </c>
      <c r="AW6" s="50" t="str">
        <f>IF(AV6&gt;=$AZ$3,$AZ$2,IF(AV6&gt;=$BA$3,$BA$2,IF(AV6&gt;=$BB$3,$BB$2,$BC$2)))</f>
        <v>A</v>
      </c>
      <c r="AY6" s="24" t="s">
        <v>132</v>
      </c>
      <c r="AZ6" s="6">
        <v>0.6</v>
      </c>
      <c r="BA6" s="76" t="s">
        <v>119</v>
      </c>
      <c r="BB6" s="77"/>
      <c r="BC6" s="78"/>
    </row>
    <row r="7" spans="1:55" x14ac:dyDescent="0.3">
      <c r="A7" s="56" t="s">
        <v>10</v>
      </c>
      <c r="B7" s="56" t="s">
        <v>11</v>
      </c>
      <c r="C7" s="56" t="s">
        <v>21</v>
      </c>
      <c r="D7" s="198" t="str">
        <f>'Scoreblad H-S-S-T'!D9</f>
        <v>Sint-Truiden</v>
      </c>
      <c r="E7" s="199">
        <f>'Scoreblad H-S-S-T'!E9</f>
        <v>24</v>
      </c>
      <c r="F7" s="4" t="str">
        <f t="shared" ref="F7:F57" si="12">F$3</f>
        <v>H-S-T-T</v>
      </c>
      <c r="G7" s="12" t="str">
        <f>IF(I7&gt;5,IF(P7&lt;$P$98,"A",IF(P7&gt;$P$100,"C","B")),"Blinde vlek")</f>
        <v>B</v>
      </c>
      <c r="H7" s="12" t="str">
        <f>IF(J7&gt;5,IF(Q7&lt;$Q$98,"A",IF(Q7&gt;$Q$100,"C","B")),"Blinde vlek")</f>
        <v>Blinde vlek</v>
      </c>
      <c r="I7" s="46">
        <f>SUM(J6:J9)</f>
        <v>116.80514947483843</v>
      </c>
      <c r="J7" s="201">
        <f>'Scoreblad H-S-S-T'!J9</f>
        <v>0</v>
      </c>
      <c r="K7" s="201">
        <f>'Scoreblad H-S-S-T'!K9</f>
        <v>0</v>
      </c>
      <c r="L7" s="201">
        <f>'Scoreblad H-S-S-T'!L9</f>
        <v>0</v>
      </c>
      <c r="M7" s="5">
        <f t="shared" si="0"/>
        <v>0</v>
      </c>
      <c r="N7" s="46">
        <f>SUM(O6:O9)</f>
        <v>-13.598242096502464</v>
      </c>
      <c r="O7" s="5">
        <f t="shared" ref="O7:O57" si="13">L7-J7</f>
        <v>0</v>
      </c>
      <c r="P7" s="47">
        <f>IF(SUM(L6:L9)&gt;0,SUM(O6:O9)/SUM(L6:L9), "Blinde vlek")</f>
        <v>-0.13175709302725269</v>
      </c>
      <c r="Q7" s="6" t="str">
        <f t="shared" si="1"/>
        <v>Blinde vlek</v>
      </c>
      <c r="R7" s="126">
        <f>'Scoreblad H-S-S-T'!R9</f>
        <v>110</v>
      </c>
      <c r="S7" s="126">
        <f>'Scoreblad H-S-S-T'!S9</f>
        <v>0</v>
      </c>
      <c r="T7" s="126">
        <f>'Scoreblad H-S-S-T'!T9</f>
        <v>26150.799999999999</v>
      </c>
      <c r="U7" s="126">
        <f>'Scoreblad H-S-S-T'!U9</f>
        <v>3700.3531463334652</v>
      </c>
      <c r="V7" s="6" t="str">
        <f t="shared" ref="V7:V10" si="14">IF(S7&gt;0,S7/R7,"Blinde vlek")</f>
        <v>Blinde vlek</v>
      </c>
      <c r="W7" s="6">
        <f t="shared" ref="W7:W10" si="15">IF(U7&gt;0,U7/T7,"Blinde vlek")</f>
        <v>0.1415005715440241</v>
      </c>
      <c r="X7" s="6" t="str">
        <f t="shared" ref="X7:X10" si="16">IF(V7&lt;0.5*W7,"A",IF(V7&gt;2*W7,IF(S7=0,"Blinde vlek","C"),"B"))</f>
        <v>Blinde vlek</v>
      </c>
      <c r="Y7" s="46">
        <f>SUM(Z6:Z9)</f>
        <v>103</v>
      </c>
      <c r="Z7" s="193">
        <f>'Scoreblad H-S-S-T'!Z9</f>
        <v>0</v>
      </c>
      <c r="AA7" s="193">
        <f>'Scoreblad H-S-S-T'!AA9</f>
        <v>0</v>
      </c>
      <c r="AB7" s="193">
        <f>'Scoreblad H-S-S-T'!AB9</f>
        <v>0</v>
      </c>
      <c r="AC7" s="193">
        <f>'Scoreblad H-S-S-T'!AC9</f>
        <v>33</v>
      </c>
      <c r="AD7" s="5">
        <f t="shared" ref="AD7:AD28" si="17">AB7-AC7</f>
        <v>-33</v>
      </c>
      <c r="AE7" s="6" t="str">
        <f t="shared" si="2"/>
        <v>Blinde vlek</v>
      </c>
      <c r="AF7" s="5" t="str">
        <f>IF(Z7=0,"Blinde vlek",IF(AD7/Z7&lt;$AG$98,"A",IF(AD7/Z7&gt;$AG$100,"C","B")))</f>
        <v>Blinde vlek</v>
      </c>
      <c r="AG7" s="46">
        <f>SUM(AD6:AD9)</f>
        <v>-68</v>
      </c>
      <c r="AH7" s="5" t="str">
        <f>IF(Y7=0,"Blinde vlek",IF(AG7/Y7&lt;$AH$98,"A",IF(AG7/Y7&gt;$AH$100,"C","B")))</f>
        <v>A</v>
      </c>
      <c r="AI7" s="56" t="s">
        <v>21</v>
      </c>
      <c r="AJ7" s="48" t="str">
        <f t="shared" ref="AJ7:AJ57" si="18">D7</f>
        <v>Sint-Truiden</v>
      </c>
      <c r="AK7" s="102">
        <v>1</v>
      </c>
      <c r="AL7" s="20">
        <f t="shared" si="3"/>
        <v>2</v>
      </c>
      <c r="AM7" s="20">
        <f t="shared" si="4"/>
        <v>1</v>
      </c>
      <c r="AN7" s="20">
        <f t="shared" si="5"/>
        <v>2</v>
      </c>
      <c r="AO7" s="20">
        <f t="shared" si="6"/>
        <v>2</v>
      </c>
      <c r="AP7" s="5">
        <f t="shared" si="7"/>
        <v>-33</v>
      </c>
      <c r="AQ7" s="5">
        <f t="shared" si="8"/>
        <v>-32</v>
      </c>
      <c r="AR7" s="5">
        <f t="shared" si="9"/>
        <v>33</v>
      </c>
      <c r="AS7" s="6">
        <f t="shared" ref="AS7:AS17" si="19">IF(AR7&gt;0,AP7/AR7,"Geen noden")</f>
        <v>-1</v>
      </c>
      <c r="AT7" s="49">
        <f t="shared" si="10"/>
        <v>1</v>
      </c>
      <c r="AU7" s="50">
        <f t="shared" ref="AU7:AU9" si="20">AT7*SUM(AL7:AO7)</f>
        <v>7</v>
      </c>
      <c r="AV7" s="50">
        <f t="shared" si="11"/>
        <v>7</v>
      </c>
      <c r="AW7" s="50" t="str">
        <f t="shared" ref="AW7:AW10" si="21">IF(AV7&gt;=$AZ$3,$AZ$2,IF(AV7&gt;=$BA$3,$BA$2,IF(AV7&gt;=$BB$3,$BB$2,$BC$2)))</f>
        <v>A</v>
      </c>
    </row>
    <row r="8" spans="1:55" x14ac:dyDescent="0.3">
      <c r="A8" s="56" t="s">
        <v>10</v>
      </c>
      <c r="B8" s="56" t="s">
        <v>11</v>
      </c>
      <c r="C8" s="56" t="s">
        <v>21</v>
      </c>
      <c r="D8" s="198" t="str">
        <f>'Scoreblad H-S-S-T'!D10</f>
        <v>Tienen</v>
      </c>
      <c r="E8" s="199">
        <f>'Scoreblad H-S-S-T'!E10</f>
        <v>17</v>
      </c>
      <c r="F8" s="4" t="str">
        <f t="shared" si="12"/>
        <v>H-S-T-T</v>
      </c>
      <c r="G8" s="12" t="str">
        <f>IF(I8&gt;5,IF(P8&lt;$P$98,"A",IF(P8&gt;$P$100,"C","B")),"Blinde vlek")</f>
        <v>B</v>
      </c>
      <c r="H8" s="12" t="str">
        <f>IF(J8&gt;5,IF(Q8&lt;$Q$98,"A",IF(Q8&gt;$Q$100,"C","B")),"Blinde vlek")</f>
        <v>A</v>
      </c>
      <c r="I8" s="46">
        <f>SUM(J6:J9)</f>
        <v>116.80514947483843</v>
      </c>
      <c r="J8" s="201">
        <f>'Scoreblad H-S-S-T'!J10</f>
        <v>31.696269982238015</v>
      </c>
      <c r="K8" s="201">
        <f>'Scoreblad H-S-S-T'!K10</f>
        <v>24.76923076923077</v>
      </c>
      <c r="L8" s="201">
        <f>'Scoreblad H-S-S-T'!L10</f>
        <v>21.053846153846155</v>
      </c>
      <c r="M8" s="5">
        <f t="shared" si="0"/>
        <v>-6.9270392130072445</v>
      </c>
      <c r="N8" s="46">
        <f>SUM(O6:O9)</f>
        <v>-13.598242096502464</v>
      </c>
      <c r="O8" s="5">
        <f t="shared" si="13"/>
        <v>-10.642423828391859</v>
      </c>
      <c r="P8" s="47">
        <f>IF(SUM(L6:L9)&gt;0,SUM(O6:O9)/SUM(L6:L9), "Blinde vlek")</f>
        <v>-0.13175709302725269</v>
      </c>
      <c r="Q8" s="6">
        <f t="shared" si="1"/>
        <v>-0.5054859691965442</v>
      </c>
      <c r="R8" s="126">
        <f>'Scoreblad H-S-S-T'!R10</f>
        <v>229.7</v>
      </c>
      <c r="S8" s="126">
        <f>'Scoreblad H-S-S-T'!S10</f>
        <v>24.76923076923077</v>
      </c>
      <c r="T8" s="126">
        <f>'Scoreblad H-S-S-T'!T10</f>
        <v>26150.799999999999</v>
      </c>
      <c r="U8" s="126">
        <f>'Scoreblad H-S-S-T'!U10</f>
        <v>3700.3531463334652</v>
      </c>
      <c r="V8" s="6">
        <f t="shared" si="14"/>
        <v>0.10783295937845351</v>
      </c>
      <c r="W8" s="6">
        <f t="shared" si="15"/>
        <v>0.1415005715440241</v>
      </c>
      <c r="X8" s="6" t="str">
        <f t="shared" si="16"/>
        <v>B</v>
      </c>
      <c r="Y8" s="46">
        <f>SUM(Z6:Z9)</f>
        <v>103</v>
      </c>
      <c r="Z8" s="193">
        <f>'Scoreblad H-S-S-T'!Z10</f>
        <v>29</v>
      </c>
      <c r="AA8" s="193">
        <f>'Scoreblad H-S-S-T'!AA10</f>
        <v>3</v>
      </c>
      <c r="AB8" s="193">
        <f>'Scoreblad H-S-S-T'!AB10</f>
        <v>26</v>
      </c>
      <c r="AC8" s="193">
        <f>'Scoreblad H-S-S-T'!AC10</f>
        <v>35</v>
      </c>
      <c r="AD8" s="5">
        <f t="shared" si="17"/>
        <v>-9</v>
      </c>
      <c r="AE8" s="6">
        <f t="shared" si="2"/>
        <v>-0.31034482758620691</v>
      </c>
      <c r="AF8" s="5" t="str">
        <f>IF(Z8=0,"Blinde vlek",IF(AD8/Z8&lt;$AG$98,"A",IF(AD8/Z8&gt;$AG$100,"C","B")))</f>
        <v>A</v>
      </c>
      <c r="AG8" s="46">
        <f>SUM(AD6:AD9)</f>
        <v>-68</v>
      </c>
      <c r="AH8" s="5" t="str">
        <f>IF(Y8=0,"Blinde vlek",IF(AG8/Y8&lt;$AH$98,"A",IF(AG8/Y8&gt;$AH$100,"C","B")))</f>
        <v>A</v>
      </c>
      <c r="AI8" s="56" t="s">
        <v>21</v>
      </c>
      <c r="AJ8" s="48" t="str">
        <f t="shared" si="18"/>
        <v>Tienen</v>
      </c>
      <c r="AK8" s="102">
        <v>1</v>
      </c>
      <c r="AL8" s="20">
        <f t="shared" si="3"/>
        <v>2</v>
      </c>
      <c r="AM8" s="20">
        <f t="shared" si="4"/>
        <v>1</v>
      </c>
      <c r="AN8" s="20">
        <f t="shared" si="5"/>
        <v>2</v>
      </c>
      <c r="AO8" s="20">
        <f t="shared" si="6"/>
        <v>2</v>
      </c>
      <c r="AP8" s="5">
        <f t="shared" si="7"/>
        <v>-19.642423828391859</v>
      </c>
      <c r="AQ8" s="5">
        <f t="shared" si="8"/>
        <v>-18.642423828391859</v>
      </c>
      <c r="AR8" s="5">
        <f t="shared" si="9"/>
        <v>38</v>
      </c>
      <c r="AS8" s="6">
        <f t="shared" si="19"/>
        <v>-0.51690589022083844</v>
      </c>
      <c r="AT8" s="49">
        <f t="shared" si="10"/>
        <v>1</v>
      </c>
      <c r="AU8" s="50">
        <f t="shared" si="20"/>
        <v>7</v>
      </c>
      <c r="AV8" s="50">
        <f t="shared" si="11"/>
        <v>7</v>
      </c>
      <c r="AW8" s="50" t="str">
        <f t="shared" si="21"/>
        <v>A</v>
      </c>
      <c r="AY8" s="71" t="s">
        <v>134</v>
      </c>
      <c r="AZ8" s="75">
        <v>2</v>
      </c>
    </row>
    <row r="9" spans="1:55" x14ac:dyDescent="0.3">
      <c r="A9" s="56" t="s">
        <v>10</v>
      </c>
      <c r="B9" s="56" t="s">
        <v>11</v>
      </c>
      <c r="C9" s="56" t="s">
        <v>21</v>
      </c>
      <c r="D9" s="198" t="str">
        <f>'Scoreblad H-S-S-T'!D11</f>
        <v>Tongeren</v>
      </c>
      <c r="E9" s="199">
        <f>'Scoreblad H-S-S-T'!E11</f>
        <v>25</v>
      </c>
      <c r="F9" s="4" t="str">
        <f t="shared" si="12"/>
        <v>H-S-T-T</v>
      </c>
      <c r="G9" s="12" t="str">
        <f t="shared" ref="G9" si="22">IF(I9&gt;5,IF(P9&lt;$P$98,"A",IF(P9&gt;$P$100,"C","B")),"Blinde vlek")</f>
        <v>B</v>
      </c>
      <c r="H9" s="12" t="str">
        <f t="shared" ref="H9" si="23">IF(J9&gt;5,IF(Q9&lt;$Q$98,"A",IF(Q9&gt;$Q$100,"C","B")),"Blinde vlek")</f>
        <v>B</v>
      </c>
      <c r="I9" s="46">
        <f>SUM(J6:J9)</f>
        <v>116.80514947483843</v>
      </c>
      <c r="J9" s="201">
        <f>'Scoreblad H-S-S-T'!J11</f>
        <v>62.108879492600408</v>
      </c>
      <c r="K9" s="201">
        <f>'Scoreblad H-S-S-T'!K11</f>
        <v>69.591836734693885</v>
      </c>
      <c r="L9" s="201">
        <f>'Scoreblad H-S-S-T'!L11</f>
        <v>59.153061224489804</v>
      </c>
      <c r="M9" s="5">
        <f t="shared" si="0"/>
        <v>7.4829572420934767</v>
      </c>
      <c r="N9" s="46">
        <f>SUM(O6:O9)</f>
        <v>-13.598242096502464</v>
      </c>
      <c r="O9" s="5">
        <f t="shared" si="13"/>
        <v>-2.9558182681106047</v>
      </c>
      <c r="P9" s="47">
        <f>IF(SUM(L6:L9)&gt;0,SUM(O6:O9)/SUM(L6:L9), "Blinde vlek")</f>
        <v>-0.13175709302725269</v>
      </c>
      <c r="Q9" s="6">
        <f t="shared" si="1"/>
        <v>-4.9968982279599658E-2</v>
      </c>
      <c r="R9" s="126">
        <f>'Scoreblad H-S-S-T'!R11</f>
        <v>757.2</v>
      </c>
      <c r="S9" s="126">
        <f>'Scoreblad H-S-S-T'!S11</f>
        <v>69.591836734693885</v>
      </c>
      <c r="T9" s="126">
        <f>'Scoreblad H-S-S-T'!T11</f>
        <v>26150.799999999999</v>
      </c>
      <c r="U9" s="126">
        <f>'Scoreblad H-S-S-T'!U11</f>
        <v>3700.3531463334652</v>
      </c>
      <c r="V9" s="6">
        <f t="shared" si="14"/>
        <v>9.1906810267688696E-2</v>
      </c>
      <c r="W9" s="6">
        <f t="shared" si="15"/>
        <v>0.1415005715440241</v>
      </c>
      <c r="X9" s="6" t="str">
        <f t="shared" si="16"/>
        <v>B</v>
      </c>
      <c r="Y9" s="46">
        <f>SUM(Z6:Z9)</f>
        <v>103</v>
      </c>
      <c r="Z9" s="193">
        <f>'Scoreblad H-S-S-T'!Z11</f>
        <v>51</v>
      </c>
      <c r="AA9" s="193">
        <f>'Scoreblad H-S-S-T'!AA11</f>
        <v>29</v>
      </c>
      <c r="AB9" s="193">
        <f>'Scoreblad H-S-S-T'!AB11</f>
        <v>22</v>
      </c>
      <c r="AC9" s="193">
        <f>'Scoreblad H-S-S-T'!AC11</f>
        <v>24</v>
      </c>
      <c r="AD9" s="5">
        <f t="shared" si="17"/>
        <v>-2</v>
      </c>
      <c r="AE9" s="6">
        <f t="shared" si="2"/>
        <v>-3.9215686274509803E-2</v>
      </c>
      <c r="AF9" s="5" t="str">
        <f t="shared" ref="AF9" si="24">IF(Z9=0,"Blinde vlek",IF(AD9/Z9&lt;$AG$98,"A",IF(AD9/Z9&gt;$AG$100,"C","B")))</f>
        <v>B</v>
      </c>
      <c r="AG9" s="46">
        <f>SUM(AD6:AD9)</f>
        <v>-68</v>
      </c>
      <c r="AH9" s="5" t="str">
        <f t="shared" ref="AH9" si="25">IF(Y9=0,"Blinde vlek",IF(AG9/Y9&lt;$AH$98,"A",IF(AG9/Y9&gt;$AH$100,"C","B")))</f>
        <v>A</v>
      </c>
      <c r="AI9" s="56" t="s">
        <v>21</v>
      </c>
      <c r="AJ9" s="48" t="str">
        <f t="shared" si="18"/>
        <v>Tongeren</v>
      </c>
      <c r="AK9" s="102">
        <v>1</v>
      </c>
      <c r="AL9" s="20">
        <f t="shared" si="3"/>
        <v>1</v>
      </c>
      <c r="AM9" s="20">
        <f t="shared" si="4"/>
        <v>1</v>
      </c>
      <c r="AN9" s="20">
        <f t="shared" si="5"/>
        <v>1</v>
      </c>
      <c r="AO9" s="20">
        <f t="shared" si="6"/>
        <v>2</v>
      </c>
      <c r="AP9" s="5">
        <f t="shared" si="7"/>
        <v>-4.9558182681106047</v>
      </c>
      <c r="AQ9" s="5">
        <f t="shared" si="8"/>
        <v>-3.9558182681106047</v>
      </c>
      <c r="AR9" s="5">
        <f t="shared" si="9"/>
        <v>53</v>
      </c>
      <c r="AS9" s="6">
        <f t="shared" si="19"/>
        <v>-9.3506005058690653E-2</v>
      </c>
      <c r="AT9" s="49">
        <f t="shared" si="10"/>
        <v>1</v>
      </c>
      <c r="AU9" s="50">
        <f t="shared" si="20"/>
        <v>5</v>
      </c>
      <c r="AV9" s="50">
        <f t="shared" si="11"/>
        <v>5</v>
      </c>
      <c r="AW9" s="50" t="str">
        <f t="shared" si="21"/>
        <v>B</v>
      </c>
    </row>
    <row r="10" spans="1:55" x14ac:dyDescent="0.3">
      <c r="A10" s="10" t="s">
        <v>10</v>
      </c>
      <c r="B10" s="10" t="s">
        <v>12</v>
      </c>
      <c r="C10" s="10" t="s">
        <v>22</v>
      </c>
      <c r="D10" s="198" t="str">
        <f>'Scoreblad H-S-S-T'!D12</f>
        <v>Hasselt</v>
      </c>
      <c r="E10" s="199">
        <f>'Scoreblad H-S-S-T'!E12</f>
        <v>21</v>
      </c>
      <c r="F10" s="4" t="str">
        <f t="shared" si="12"/>
        <v>H-S-T-T</v>
      </c>
      <c r="G10" s="12" t="str">
        <f t="shared" ref="G10:G41" si="26">IF(I10&gt;5,IF(P10&lt;$P$98,"A",IF(P10&gt;$P$100,"C","B")),"Blinde vlek")</f>
        <v>Blinde vlek</v>
      </c>
      <c r="H10" s="12" t="str">
        <f t="shared" ref="H10:H41" si="27">IF(J10&gt;5,IF(Q10&lt;$Q$98,"A",IF(Q10&gt;$Q$100,"C","B")),"Blinde vlek")</f>
        <v>Blinde vlek</v>
      </c>
      <c r="I10" s="46">
        <f>SUM(J10:J13)</f>
        <v>0</v>
      </c>
      <c r="J10" s="201">
        <f>'Scoreblad H-S-S-T'!J12</f>
        <v>0</v>
      </c>
      <c r="K10" s="201">
        <f>'Scoreblad H-S-S-T'!K12</f>
        <v>0</v>
      </c>
      <c r="L10" s="201">
        <f>'Scoreblad H-S-S-T'!L12</f>
        <v>0</v>
      </c>
      <c r="M10" s="5">
        <f t="shared" si="0"/>
        <v>0</v>
      </c>
      <c r="N10" s="46">
        <f>SUM(O10:O13)</f>
        <v>0</v>
      </c>
      <c r="O10" s="5">
        <f t="shared" si="13"/>
        <v>0</v>
      </c>
      <c r="P10" s="47" t="str">
        <f>IF(SUM(L10:L13)&gt;0,SUM(O10:O13)/SUM(L10:L13), "Blinde vlek")</f>
        <v>Blinde vlek</v>
      </c>
      <c r="Q10" s="6" t="str">
        <f t="shared" si="1"/>
        <v>Blinde vlek</v>
      </c>
      <c r="R10" s="126">
        <f>'Scoreblad H-S-S-T'!R12</f>
        <v>776</v>
      </c>
      <c r="S10" s="126">
        <f>'Scoreblad H-S-S-T'!S12</f>
        <v>0</v>
      </c>
      <c r="T10" s="126">
        <f>'Scoreblad H-S-S-T'!T12</f>
        <v>26150.799999999999</v>
      </c>
      <c r="U10" s="126">
        <f>'Scoreblad H-S-S-T'!U12</f>
        <v>241.65754637240289</v>
      </c>
      <c r="V10" s="6" t="str">
        <f t="shared" si="14"/>
        <v>Blinde vlek</v>
      </c>
      <c r="W10" s="6">
        <f t="shared" si="15"/>
        <v>9.2409236571119394E-3</v>
      </c>
      <c r="X10" s="6" t="str">
        <f t="shared" si="16"/>
        <v>Blinde vlek</v>
      </c>
      <c r="Y10" s="46">
        <f>SUM(Z10:Z13)</f>
        <v>0</v>
      </c>
      <c r="Z10" s="193">
        <f>'Scoreblad H-S-S-T'!Z12</f>
        <v>0</v>
      </c>
      <c r="AA10" s="193">
        <f>'Scoreblad H-S-S-T'!AA12</f>
        <v>0</v>
      </c>
      <c r="AB10" s="193">
        <f>'Scoreblad H-S-S-T'!AB12</f>
        <v>0</v>
      </c>
      <c r="AC10" s="193">
        <f>'Scoreblad H-S-S-T'!AC12</f>
        <v>5</v>
      </c>
      <c r="AD10" s="5">
        <f t="shared" si="17"/>
        <v>-5</v>
      </c>
      <c r="AE10" s="6" t="str">
        <f t="shared" si="2"/>
        <v>Blinde vlek</v>
      </c>
      <c r="AF10" s="5" t="str">
        <f t="shared" ref="AF10:AF41" si="28">IF(Z10=0,"Blinde vlek",IF(AD10/Z10&lt;$AG$98,"A",IF(AD10/Z10&gt;$AG$100,"C","B")))</f>
        <v>Blinde vlek</v>
      </c>
      <c r="AG10" s="46">
        <f>SUM(AD10:AD13)</f>
        <v>-18</v>
      </c>
      <c r="AH10" s="5" t="str">
        <f t="shared" ref="AH10:AH41" si="29">IF(Y10=0,"Blinde vlek",IF(AG10/Y10&lt;$AH$98,"A",IF(AG10/Y10&gt;$AH$100,"C","B")))</f>
        <v>Blinde vlek</v>
      </c>
      <c r="AI10" s="10" t="s">
        <v>22</v>
      </c>
      <c r="AJ10" s="48" t="str">
        <f t="shared" si="18"/>
        <v>Hasselt</v>
      </c>
      <c r="AK10" s="102">
        <v>1</v>
      </c>
      <c r="AL10" s="20">
        <f t="shared" si="3"/>
        <v>2</v>
      </c>
      <c r="AM10" s="20">
        <f t="shared" si="4"/>
        <v>2</v>
      </c>
      <c r="AN10" s="20">
        <f t="shared" si="5"/>
        <v>2</v>
      </c>
      <c r="AO10" s="20">
        <f t="shared" si="6"/>
        <v>2</v>
      </c>
      <c r="AP10" s="300">
        <f>N10+AG10</f>
        <v>-18</v>
      </c>
      <c r="AQ10" s="300">
        <f>SUM(AK10:AK13)+AP10</f>
        <v>-14</v>
      </c>
      <c r="AR10" s="300">
        <f>SUM(AA10:AA13,AC10:AC13)</f>
        <v>18</v>
      </c>
      <c r="AS10" s="298">
        <f>IF(AR10&gt;0,AP10/AR10,"Geen noden")</f>
        <v>-1</v>
      </c>
      <c r="AT10" s="300">
        <f>SUM(AK10:AK13)</f>
        <v>4</v>
      </c>
      <c r="AU10" s="302">
        <f>AT10*$AZ$8*(AM10+AO10)</f>
        <v>32</v>
      </c>
      <c r="AV10" s="304">
        <f>IF(AT10&gt;0,AU10/SUM(AK10:AK13),0)</f>
        <v>8</v>
      </c>
      <c r="AW10" s="304" t="str">
        <f t="shared" si="21"/>
        <v>A</v>
      </c>
    </row>
    <row r="11" spans="1:55" x14ac:dyDescent="0.3">
      <c r="A11" s="10" t="s">
        <v>10</v>
      </c>
      <c r="B11" s="10" t="s">
        <v>12</v>
      </c>
      <c r="C11" s="10" t="s">
        <v>22</v>
      </c>
      <c r="D11" s="198" t="str">
        <f>'Scoreblad H-S-S-T'!D13</f>
        <v>Sint-Truiden</v>
      </c>
      <c r="E11" s="199">
        <f>'Scoreblad H-S-S-T'!E13</f>
        <v>24</v>
      </c>
      <c r="F11" s="4" t="str">
        <f t="shared" si="12"/>
        <v>H-S-T-T</v>
      </c>
      <c r="G11" s="12" t="str">
        <f t="shared" si="26"/>
        <v>Blinde vlek</v>
      </c>
      <c r="H11" s="12" t="str">
        <f t="shared" si="27"/>
        <v>Blinde vlek</v>
      </c>
      <c r="I11" s="46">
        <f>SUM(J10:J13)</f>
        <v>0</v>
      </c>
      <c r="J11" s="201">
        <f>'Scoreblad H-S-S-T'!J13</f>
        <v>0</v>
      </c>
      <c r="K11" s="201">
        <f>'Scoreblad H-S-S-T'!K13</f>
        <v>0</v>
      </c>
      <c r="L11" s="201">
        <f>'Scoreblad H-S-S-T'!L13</f>
        <v>0</v>
      </c>
      <c r="M11" s="5">
        <f t="shared" si="0"/>
        <v>0</v>
      </c>
      <c r="N11" s="46">
        <f>SUM(O10:O13)</f>
        <v>0</v>
      </c>
      <c r="O11" s="5">
        <f t="shared" si="13"/>
        <v>0</v>
      </c>
      <c r="P11" s="47" t="str">
        <f>IF(SUM(L10:L13)&gt;0,SUM(O10:O13)/SUM(L10:L13), "Blinde vlek")</f>
        <v>Blinde vlek</v>
      </c>
      <c r="Q11" s="6" t="str">
        <f t="shared" si="1"/>
        <v>Blinde vlek</v>
      </c>
      <c r="R11" s="126">
        <f>'Scoreblad H-S-S-T'!R13</f>
        <v>110</v>
      </c>
      <c r="S11" s="126">
        <f>'Scoreblad H-S-S-T'!S13</f>
        <v>0</v>
      </c>
      <c r="T11" s="126">
        <f>'Scoreblad H-S-S-T'!T13</f>
        <v>26150.799999999999</v>
      </c>
      <c r="U11" s="126">
        <f>'Scoreblad H-S-S-T'!U13</f>
        <v>241.65754637240289</v>
      </c>
      <c r="V11" s="6" t="str">
        <f>IF(S11&gt;0,S11/R11,"Blinde vlek")</f>
        <v>Blinde vlek</v>
      </c>
      <c r="W11" s="6">
        <f>IF(U11&gt;0,U11/T11,"Blinde vlek")</f>
        <v>9.2409236571119394E-3</v>
      </c>
      <c r="X11" s="6" t="str">
        <f>IF(V11&lt;0.5*W11,"A",IF(V11&gt;2*W11,IF(S11=0,"Blinde vlek","C"),"B"))</f>
        <v>Blinde vlek</v>
      </c>
      <c r="Y11" s="46">
        <f>SUM(Z10:Z13)</f>
        <v>0</v>
      </c>
      <c r="Z11" s="193">
        <f>'Scoreblad H-S-S-T'!Z13</f>
        <v>0</v>
      </c>
      <c r="AA11" s="193">
        <f>'Scoreblad H-S-S-T'!AA13</f>
        <v>0</v>
      </c>
      <c r="AB11" s="193">
        <f>'Scoreblad H-S-S-T'!AB13</f>
        <v>0</v>
      </c>
      <c r="AC11" s="193">
        <f>'Scoreblad H-S-S-T'!AC13</f>
        <v>0</v>
      </c>
      <c r="AD11" s="5">
        <f t="shared" si="17"/>
        <v>0</v>
      </c>
      <c r="AE11" s="6" t="str">
        <f t="shared" si="2"/>
        <v>Blinde vlek</v>
      </c>
      <c r="AF11" s="5" t="str">
        <f t="shared" si="28"/>
        <v>Blinde vlek</v>
      </c>
      <c r="AG11" s="46">
        <f>SUM(AD10:AD13)</f>
        <v>-18</v>
      </c>
      <c r="AH11" s="5" t="str">
        <f t="shared" si="29"/>
        <v>Blinde vlek</v>
      </c>
      <c r="AI11" s="10" t="s">
        <v>22</v>
      </c>
      <c r="AJ11" s="48" t="str">
        <f t="shared" si="18"/>
        <v>Sint-Truiden</v>
      </c>
      <c r="AK11" s="102">
        <v>1</v>
      </c>
      <c r="AL11" s="20">
        <f t="shared" si="3"/>
        <v>2</v>
      </c>
      <c r="AM11" s="20">
        <f t="shared" si="4"/>
        <v>2</v>
      </c>
      <c r="AN11" s="20">
        <f t="shared" si="5"/>
        <v>2</v>
      </c>
      <c r="AO11" s="20">
        <f t="shared" si="6"/>
        <v>2</v>
      </c>
      <c r="AP11" s="301"/>
      <c r="AQ11" s="301"/>
      <c r="AR11" s="301"/>
      <c r="AS11" s="299"/>
      <c r="AT11" s="301"/>
      <c r="AU11" s="303"/>
      <c r="AV11" s="305"/>
      <c r="AW11" s="305"/>
    </row>
    <row r="12" spans="1:55" x14ac:dyDescent="0.3">
      <c r="A12" s="10" t="s">
        <v>10</v>
      </c>
      <c r="B12" s="10" t="s">
        <v>12</v>
      </c>
      <c r="C12" s="10" t="s">
        <v>22</v>
      </c>
      <c r="D12" s="198" t="str">
        <f>'Scoreblad H-S-S-T'!D14</f>
        <v>Tienen</v>
      </c>
      <c r="E12" s="199">
        <f>'Scoreblad H-S-S-T'!E14</f>
        <v>17</v>
      </c>
      <c r="F12" s="4" t="str">
        <f t="shared" si="12"/>
        <v>H-S-T-T</v>
      </c>
      <c r="G12" s="12" t="str">
        <f t="shared" si="26"/>
        <v>Blinde vlek</v>
      </c>
      <c r="H12" s="12" t="str">
        <f t="shared" si="27"/>
        <v>Blinde vlek</v>
      </c>
      <c r="I12" s="46">
        <f>SUM(J10:J13)</f>
        <v>0</v>
      </c>
      <c r="J12" s="201">
        <f>'Scoreblad H-S-S-T'!J14</f>
        <v>0</v>
      </c>
      <c r="K12" s="201">
        <f>'Scoreblad H-S-S-T'!K14</f>
        <v>0</v>
      </c>
      <c r="L12" s="201">
        <f>'Scoreblad H-S-S-T'!L14</f>
        <v>0</v>
      </c>
      <c r="M12" s="5">
        <f t="shared" si="0"/>
        <v>0</v>
      </c>
      <c r="N12" s="46">
        <f>SUM(O10:O13)</f>
        <v>0</v>
      </c>
      <c r="O12" s="5">
        <f t="shared" si="13"/>
        <v>0</v>
      </c>
      <c r="P12" s="47" t="str">
        <f>IF(SUM(L10:L13)&gt;0,SUM(O10:O13)/SUM(L10:L13), "Blinde vlek")</f>
        <v>Blinde vlek</v>
      </c>
      <c r="Q12" s="6" t="str">
        <f t="shared" si="1"/>
        <v>Blinde vlek</v>
      </c>
      <c r="R12" s="126">
        <f>'Scoreblad H-S-S-T'!R14</f>
        <v>229.7</v>
      </c>
      <c r="S12" s="126">
        <f>'Scoreblad H-S-S-T'!S14</f>
        <v>0</v>
      </c>
      <c r="T12" s="126">
        <f>'Scoreblad H-S-S-T'!T14</f>
        <v>26150.799999999999</v>
      </c>
      <c r="U12" s="126">
        <f>'Scoreblad H-S-S-T'!U14</f>
        <v>241.65754637240289</v>
      </c>
      <c r="V12" s="6" t="str">
        <f t="shared" ref="V12:V20" si="30">IF(S12&gt;0,S12/R12,"Blinde vlek")</f>
        <v>Blinde vlek</v>
      </c>
      <c r="W12" s="6">
        <f t="shared" ref="W12:W20" si="31">IF(U12&gt;0,U12/T12,"Blinde vlek")</f>
        <v>9.2409236571119394E-3</v>
      </c>
      <c r="X12" s="6" t="str">
        <f t="shared" ref="X12:X20" si="32">IF(V12&lt;0.5*W12,"A",IF(V12&gt;2*W12,IF(S12=0,"Blinde vlek","C"),"B"))</f>
        <v>Blinde vlek</v>
      </c>
      <c r="Y12" s="46">
        <f>SUM(Z10:Z13)</f>
        <v>0</v>
      </c>
      <c r="Z12" s="193">
        <f>'Scoreblad H-S-S-T'!Z14</f>
        <v>0</v>
      </c>
      <c r="AA12" s="193">
        <f>'Scoreblad H-S-S-T'!AA14</f>
        <v>0</v>
      </c>
      <c r="AB12" s="193">
        <f>'Scoreblad H-S-S-T'!AB14</f>
        <v>0</v>
      </c>
      <c r="AC12" s="193">
        <f>'Scoreblad H-S-S-T'!AC14</f>
        <v>5</v>
      </c>
      <c r="AD12" s="5">
        <f t="shared" si="17"/>
        <v>-5</v>
      </c>
      <c r="AE12" s="6" t="str">
        <f t="shared" si="2"/>
        <v>Blinde vlek</v>
      </c>
      <c r="AF12" s="5" t="str">
        <f t="shared" si="28"/>
        <v>Blinde vlek</v>
      </c>
      <c r="AG12" s="46">
        <f>SUM(AD10:AD13)</f>
        <v>-18</v>
      </c>
      <c r="AH12" s="5" t="str">
        <f t="shared" si="29"/>
        <v>Blinde vlek</v>
      </c>
      <c r="AI12" s="10" t="s">
        <v>22</v>
      </c>
      <c r="AJ12" s="48" t="str">
        <f t="shared" si="18"/>
        <v>Tienen</v>
      </c>
      <c r="AK12" s="102">
        <v>1</v>
      </c>
      <c r="AL12" s="20">
        <f t="shared" si="3"/>
        <v>2</v>
      </c>
      <c r="AM12" s="20">
        <f t="shared" si="4"/>
        <v>2</v>
      </c>
      <c r="AN12" s="20">
        <f t="shared" si="5"/>
        <v>2</v>
      </c>
      <c r="AO12" s="20">
        <f t="shared" si="6"/>
        <v>2</v>
      </c>
      <c r="AP12" s="301"/>
      <c r="AQ12" s="301"/>
      <c r="AR12" s="301"/>
      <c r="AS12" s="299"/>
      <c r="AT12" s="301"/>
      <c r="AU12" s="303"/>
      <c r="AV12" s="305"/>
      <c r="AW12" s="305"/>
    </row>
    <row r="13" spans="1:55" x14ac:dyDescent="0.3">
      <c r="A13" s="10" t="s">
        <v>10</v>
      </c>
      <c r="B13" s="10" t="s">
        <v>12</v>
      </c>
      <c r="C13" s="10" t="s">
        <v>22</v>
      </c>
      <c r="D13" s="198" t="str">
        <f>'Scoreblad H-S-S-T'!D15</f>
        <v>Tongeren</v>
      </c>
      <c r="E13" s="199">
        <f>'Scoreblad H-S-S-T'!E15</f>
        <v>25</v>
      </c>
      <c r="F13" s="4" t="str">
        <f t="shared" si="12"/>
        <v>H-S-T-T</v>
      </c>
      <c r="G13" s="12" t="str">
        <f t="shared" si="26"/>
        <v>Blinde vlek</v>
      </c>
      <c r="H13" s="12" t="str">
        <f t="shared" si="27"/>
        <v>Blinde vlek</v>
      </c>
      <c r="I13" s="46">
        <f>SUM(J10:J13)</f>
        <v>0</v>
      </c>
      <c r="J13" s="201">
        <f>'Scoreblad H-S-S-T'!J15</f>
        <v>0</v>
      </c>
      <c r="K13" s="201">
        <f>'Scoreblad H-S-S-T'!K15</f>
        <v>0</v>
      </c>
      <c r="L13" s="201">
        <f>'Scoreblad H-S-S-T'!L15</f>
        <v>0</v>
      </c>
      <c r="M13" s="5">
        <f t="shared" si="0"/>
        <v>0</v>
      </c>
      <c r="N13" s="46">
        <f>SUM(O10:O13)</f>
        <v>0</v>
      </c>
      <c r="O13" s="5">
        <f t="shared" si="13"/>
        <v>0</v>
      </c>
      <c r="P13" s="47" t="str">
        <f>IF(SUM(L10:L13)&gt;0,SUM(O10:O13)/SUM(L10:L13), "Blinde vlek")</f>
        <v>Blinde vlek</v>
      </c>
      <c r="Q13" s="6" t="str">
        <f t="shared" si="1"/>
        <v>Blinde vlek</v>
      </c>
      <c r="R13" s="126">
        <f>'Scoreblad H-S-S-T'!R15</f>
        <v>757.2</v>
      </c>
      <c r="S13" s="126">
        <f>'Scoreblad H-S-S-T'!S15</f>
        <v>0</v>
      </c>
      <c r="T13" s="126">
        <f>'Scoreblad H-S-S-T'!T15</f>
        <v>26150.799999999999</v>
      </c>
      <c r="U13" s="126">
        <f>'Scoreblad H-S-S-T'!U15</f>
        <v>241.65754637240289</v>
      </c>
      <c r="V13" s="6" t="str">
        <f t="shared" si="30"/>
        <v>Blinde vlek</v>
      </c>
      <c r="W13" s="6">
        <f t="shared" si="31"/>
        <v>9.2409236571119394E-3</v>
      </c>
      <c r="X13" s="6" t="str">
        <f t="shared" si="32"/>
        <v>Blinde vlek</v>
      </c>
      <c r="Y13" s="46">
        <f>SUM(Z10:Z13)</f>
        <v>0</v>
      </c>
      <c r="Z13" s="193">
        <f>'Scoreblad H-S-S-T'!Z15</f>
        <v>0</v>
      </c>
      <c r="AA13" s="193">
        <f>'Scoreblad H-S-S-T'!AA15</f>
        <v>0</v>
      </c>
      <c r="AB13" s="193">
        <f>'Scoreblad H-S-S-T'!AB15</f>
        <v>0</v>
      </c>
      <c r="AC13" s="193">
        <f>'Scoreblad H-S-S-T'!AC15</f>
        <v>8</v>
      </c>
      <c r="AD13" s="5">
        <f t="shared" si="17"/>
        <v>-8</v>
      </c>
      <c r="AE13" s="6" t="str">
        <f t="shared" si="2"/>
        <v>Blinde vlek</v>
      </c>
      <c r="AF13" s="5" t="str">
        <f t="shared" si="28"/>
        <v>Blinde vlek</v>
      </c>
      <c r="AG13" s="46">
        <f>SUM(AD10:AD13)</f>
        <v>-18</v>
      </c>
      <c r="AH13" s="5" t="str">
        <f t="shared" si="29"/>
        <v>Blinde vlek</v>
      </c>
      <c r="AI13" s="10" t="s">
        <v>22</v>
      </c>
      <c r="AJ13" s="48" t="str">
        <f t="shared" si="18"/>
        <v>Tongeren</v>
      </c>
      <c r="AK13" s="102">
        <v>1</v>
      </c>
      <c r="AL13" s="20">
        <f t="shared" si="3"/>
        <v>2</v>
      </c>
      <c r="AM13" s="20">
        <f t="shared" si="4"/>
        <v>2</v>
      </c>
      <c r="AN13" s="20">
        <f t="shared" si="5"/>
        <v>2</v>
      </c>
      <c r="AO13" s="20">
        <f t="shared" si="6"/>
        <v>2</v>
      </c>
      <c r="AP13" s="306"/>
      <c r="AQ13" s="301"/>
      <c r="AR13" s="301"/>
      <c r="AS13" s="299"/>
      <c r="AT13" s="301"/>
      <c r="AU13" s="303"/>
      <c r="AV13" s="305"/>
      <c r="AW13" s="323"/>
    </row>
    <row r="14" spans="1:55" x14ac:dyDescent="0.3">
      <c r="A14" s="56" t="s">
        <v>10</v>
      </c>
      <c r="B14" s="56" t="s">
        <v>13</v>
      </c>
      <c r="C14" s="56" t="s">
        <v>23</v>
      </c>
      <c r="D14" s="198" t="str">
        <f>'Scoreblad H-S-S-T'!D16</f>
        <v>Hasselt</v>
      </c>
      <c r="E14" s="199">
        <f>'Scoreblad H-S-S-T'!E16</f>
        <v>21</v>
      </c>
      <c r="F14" s="4" t="str">
        <f t="shared" si="12"/>
        <v>H-S-T-T</v>
      </c>
      <c r="G14" s="12" t="str">
        <f t="shared" si="26"/>
        <v>C</v>
      </c>
      <c r="H14" s="12" t="str">
        <f t="shared" si="27"/>
        <v>C</v>
      </c>
      <c r="I14" s="46">
        <f>SUM(J14:J17)</f>
        <v>95.623779097931276</v>
      </c>
      <c r="J14" s="201">
        <f>'Scoreblad H-S-S-T'!J16</f>
        <v>80.004756871035937</v>
      </c>
      <c r="K14" s="201">
        <f>'Scoreblad H-S-S-T'!K16</f>
        <v>127.90909090909091</v>
      </c>
      <c r="L14" s="201">
        <f>'Scoreblad H-S-S-T'!L16</f>
        <v>108.72272727272727</v>
      </c>
      <c r="M14" s="5">
        <f t="shared" si="0"/>
        <v>47.904334038054969</v>
      </c>
      <c r="N14" s="46">
        <f>SUM(O14:O17)</f>
        <v>28.209466228171198</v>
      </c>
      <c r="O14" s="5">
        <f t="shared" si="13"/>
        <v>28.717970401691332</v>
      </c>
      <c r="P14" s="47">
        <f>IF(SUM(L14:L17)&gt;0,SUM(O14:O17)/SUM(L14:L17), "Blinde vlek")</f>
        <v>0.22780204260886802</v>
      </c>
      <c r="Q14" s="6">
        <f t="shared" si="1"/>
        <v>0.26413953293917358</v>
      </c>
      <c r="R14" s="126">
        <f>'Scoreblad H-S-S-T'!R16</f>
        <v>776</v>
      </c>
      <c r="S14" s="126">
        <f>'Scoreblad H-S-S-T'!S16</f>
        <v>127.90909090909091</v>
      </c>
      <c r="T14" s="126">
        <f>'Scoreblad H-S-S-T'!T16</f>
        <v>26150.799999999999</v>
      </c>
      <c r="U14" s="126">
        <f>'Scoreblad H-S-S-T'!U16</f>
        <v>977.9168276950445</v>
      </c>
      <c r="V14" s="6">
        <f t="shared" si="30"/>
        <v>0.16483130271790064</v>
      </c>
      <c r="W14" s="6">
        <f t="shared" si="31"/>
        <v>3.7395292981287173E-2</v>
      </c>
      <c r="X14" s="6" t="str">
        <f t="shared" si="32"/>
        <v>C</v>
      </c>
      <c r="Y14" s="46">
        <f>SUM(Z14:Z17)</f>
        <v>81</v>
      </c>
      <c r="Z14" s="193">
        <f>'Scoreblad H-S-S-T'!Z16</f>
        <v>68</v>
      </c>
      <c r="AA14" s="193">
        <f>'Scoreblad H-S-S-T'!AA16</f>
        <v>12</v>
      </c>
      <c r="AB14" s="193">
        <f>'Scoreblad H-S-S-T'!AB16</f>
        <v>56</v>
      </c>
      <c r="AC14" s="193">
        <f>'Scoreblad H-S-S-T'!AC16</f>
        <v>3</v>
      </c>
      <c r="AD14" s="5">
        <f t="shared" si="17"/>
        <v>53</v>
      </c>
      <c r="AE14" s="6">
        <f t="shared" si="2"/>
        <v>0.77941176470588236</v>
      </c>
      <c r="AF14" s="5" t="str">
        <f t="shared" si="28"/>
        <v>C</v>
      </c>
      <c r="AG14" s="46">
        <f>SUM(AD14:AD17)</f>
        <v>40</v>
      </c>
      <c r="AH14" s="5" t="str">
        <f t="shared" si="29"/>
        <v>C</v>
      </c>
      <c r="AI14" s="56" t="s">
        <v>23</v>
      </c>
      <c r="AJ14" s="48" t="str">
        <f t="shared" si="18"/>
        <v>Hasselt</v>
      </c>
      <c r="AK14" s="102">
        <v>1</v>
      </c>
      <c r="AL14" s="20">
        <f t="shared" si="3"/>
        <v>0</v>
      </c>
      <c r="AM14" s="20">
        <f t="shared" si="4"/>
        <v>0</v>
      </c>
      <c r="AN14" s="20">
        <f t="shared" si="5"/>
        <v>0</v>
      </c>
      <c r="AO14" s="20">
        <f t="shared" si="6"/>
        <v>0</v>
      </c>
      <c r="AP14" s="5">
        <f t="shared" si="7"/>
        <v>81.717970401691332</v>
      </c>
      <c r="AQ14" s="5">
        <f t="shared" si="8"/>
        <v>82.717970401691332</v>
      </c>
      <c r="AR14" s="5">
        <f t="shared" si="9"/>
        <v>15</v>
      </c>
      <c r="AS14" s="6">
        <f t="shared" si="19"/>
        <v>5.447864693446089</v>
      </c>
      <c r="AT14" s="52">
        <f t="shared" ref="AT14:AT17" si="33">AK14</f>
        <v>1</v>
      </c>
      <c r="AU14" s="50">
        <f t="shared" ref="AU14:AU17" si="34">AT14*SUM(AL14:AO14)</f>
        <v>0</v>
      </c>
      <c r="AV14" s="50">
        <f t="shared" si="11"/>
        <v>0</v>
      </c>
      <c r="AW14" s="50" t="str">
        <f t="shared" ref="AW14:AW18" si="35">IF(AV14&gt;=$AZ$3,$AZ$2,IF(AV14&gt;=$BA$3,$BA$2,IF(AV14&gt;=$BB$3,$BB$2,$BC$2)))</f>
        <v>D</v>
      </c>
    </row>
    <row r="15" spans="1:55" x14ac:dyDescent="0.3">
      <c r="A15" s="56" t="s">
        <v>10</v>
      </c>
      <c r="B15" s="56" t="s">
        <v>13</v>
      </c>
      <c r="C15" s="56" t="s">
        <v>23</v>
      </c>
      <c r="D15" s="198" t="str">
        <f>'Scoreblad H-S-S-T'!D17</f>
        <v>Sint-Truiden</v>
      </c>
      <c r="E15" s="199">
        <f>'Scoreblad H-S-S-T'!E17</f>
        <v>24</v>
      </c>
      <c r="F15" s="4" t="str">
        <f t="shared" si="12"/>
        <v>H-S-T-T</v>
      </c>
      <c r="G15" s="12" t="str">
        <f t="shared" si="26"/>
        <v>C</v>
      </c>
      <c r="H15" s="12" t="str">
        <f t="shared" si="27"/>
        <v>Blinde vlek</v>
      </c>
      <c r="I15" s="46">
        <f>SUM(J14:J17)</f>
        <v>95.623779097931276</v>
      </c>
      <c r="J15" s="201">
        <f>'Scoreblad H-S-S-T'!J17</f>
        <v>0</v>
      </c>
      <c r="K15" s="201">
        <f>'Scoreblad H-S-S-T'!K17</f>
        <v>0</v>
      </c>
      <c r="L15" s="201">
        <f>'Scoreblad H-S-S-T'!L17</f>
        <v>0</v>
      </c>
      <c r="M15" s="5">
        <f t="shared" si="0"/>
        <v>0</v>
      </c>
      <c r="N15" s="46">
        <f>SUM(O14:O17)</f>
        <v>28.209466228171198</v>
      </c>
      <c r="O15" s="5">
        <f t="shared" si="13"/>
        <v>0</v>
      </c>
      <c r="P15" s="47">
        <f>IF(SUM(L14:L17)&gt;0,SUM(O14:O17)/SUM(L14:L17), "Blinde vlek")</f>
        <v>0.22780204260886802</v>
      </c>
      <c r="Q15" s="6" t="str">
        <f t="shared" si="1"/>
        <v>Blinde vlek</v>
      </c>
      <c r="R15" s="126">
        <f>'Scoreblad H-S-S-T'!R17</f>
        <v>110</v>
      </c>
      <c r="S15" s="126">
        <f>'Scoreblad H-S-S-T'!S17</f>
        <v>0</v>
      </c>
      <c r="T15" s="126">
        <f>'Scoreblad H-S-S-T'!T17</f>
        <v>26150.799999999999</v>
      </c>
      <c r="U15" s="126">
        <f>'Scoreblad H-S-S-T'!U17</f>
        <v>977.9168276950445</v>
      </c>
      <c r="V15" s="6" t="str">
        <f t="shared" si="30"/>
        <v>Blinde vlek</v>
      </c>
      <c r="W15" s="6">
        <f t="shared" si="31"/>
        <v>3.7395292981287173E-2</v>
      </c>
      <c r="X15" s="6" t="str">
        <f t="shared" si="32"/>
        <v>Blinde vlek</v>
      </c>
      <c r="Y15" s="46">
        <f>SUM(Z14:Z17)</f>
        <v>81</v>
      </c>
      <c r="Z15" s="193">
        <f>'Scoreblad H-S-S-T'!Z17</f>
        <v>0</v>
      </c>
      <c r="AA15" s="193">
        <f>'Scoreblad H-S-S-T'!AA17</f>
        <v>0</v>
      </c>
      <c r="AB15" s="193">
        <f>'Scoreblad H-S-S-T'!AB17</f>
        <v>0</v>
      </c>
      <c r="AC15" s="193">
        <f>'Scoreblad H-S-S-T'!AC17</f>
        <v>5</v>
      </c>
      <c r="AD15" s="5">
        <f t="shared" si="17"/>
        <v>-5</v>
      </c>
      <c r="AE15" s="6" t="str">
        <f t="shared" si="2"/>
        <v>Blinde vlek</v>
      </c>
      <c r="AF15" s="5" t="str">
        <f t="shared" si="28"/>
        <v>Blinde vlek</v>
      </c>
      <c r="AG15" s="46">
        <f>SUM(AD14:AD17)</f>
        <v>40</v>
      </c>
      <c r="AH15" s="5" t="str">
        <f t="shared" si="29"/>
        <v>C</v>
      </c>
      <c r="AI15" s="56" t="s">
        <v>23</v>
      </c>
      <c r="AJ15" s="48" t="str">
        <f t="shared" si="18"/>
        <v>Sint-Truiden</v>
      </c>
      <c r="AK15" s="102">
        <v>1</v>
      </c>
      <c r="AL15" s="20">
        <f t="shared" si="3"/>
        <v>2</v>
      </c>
      <c r="AM15" s="20">
        <f t="shared" si="4"/>
        <v>0</v>
      </c>
      <c r="AN15" s="20">
        <f t="shared" si="5"/>
        <v>2</v>
      </c>
      <c r="AO15" s="20">
        <f t="shared" si="6"/>
        <v>0</v>
      </c>
      <c r="AP15" s="5">
        <f t="shared" si="7"/>
        <v>-5</v>
      </c>
      <c r="AQ15" s="5">
        <f t="shared" si="8"/>
        <v>-4</v>
      </c>
      <c r="AR15" s="5">
        <f t="shared" si="9"/>
        <v>5</v>
      </c>
      <c r="AS15" s="6">
        <f t="shared" si="19"/>
        <v>-1</v>
      </c>
      <c r="AT15" s="52">
        <f t="shared" si="33"/>
        <v>1</v>
      </c>
      <c r="AU15" s="50">
        <f t="shared" si="34"/>
        <v>4</v>
      </c>
      <c r="AV15" s="50">
        <f t="shared" si="11"/>
        <v>4</v>
      </c>
      <c r="AW15" s="50" t="str">
        <f t="shared" si="35"/>
        <v>B</v>
      </c>
    </row>
    <row r="16" spans="1:55" x14ac:dyDescent="0.3">
      <c r="A16" s="56" t="s">
        <v>10</v>
      </c>
      <c r="B16" s="56" t="s">
        <v>13</v>
      </c>
      <c r="C16" s="56" t="s">
        <v>23</v>
      </c>
      <c r="D16" s="198" t="str">
        <f>'Scoreblad H-S-S-T'!D18</f>
        <v>Tienen</v>
      </c>
      <c r="E16" s="199">
        <f>'Scoreblad H-S-S-T'!E18</f>
        <v>17</v>
      </c>
      <c r="F16" s="4" t="str">
        <f t="shared" si="12"/>
        <v>H-S-T-T</v>
      </c>
      <c r="G16" s="12" t="str">
        <f t="shared" si="26"/>
        <v>C</v>
      </c>
      <c r="H16" s="12" t="str">
        <f t="shared" si="27"/>
        <v>Blinde vlek</v>
      </c>
      <c r="I16" s="46">
        <f>SUM(J14:J17)</f>
        <v>95.623779097931276</v>
      </c>
      <c r="J16" s="201">
        <f>'Scoreblad H-S-S-T'!J18</f>
        <v>2.4689165186500892</v>
      </c>
      <c r="K16" s="201">
        <f>'Scoreblad H-S-S-T'!K18</f>
        <v>4.3076923076923084</v>
      </c>
      <c r="L16" s="201">
        <f>'Scoreblad H-S-S-T'!L18</f>
        <v>3.6615384615384619</v>
      </c>
      <c r="M16" s="5">
        <f t="shared" si="0"/>
        <v>1.8387757890422192</v>
      </c>
      <c r="N16" s="46">
        <f>SUM(O14:O17)</f>
        <v>28.209466228171198</v>
      </c>
      <c r="O16" s="5">
        <f t="shared" si="13"/>
        <v>1.1926219428883726</v>
      </c>
      <c r="P16" s="47">
        <f>IF(SUM(L14:L17)&gt;0,SUM(O14:O17)/SUM(L14:L17), "Blinde vlek")</f>
        <v>0.22780204260886802</v>
      </c>
      <c r="Q16" s="6">
        <f t="shared" si="1"/>
        <v>0.3257160768392614</v>
      </c>
      <c r="R16" s="126">
        <f>'Scoreblad H-S-S-T'!R18</f>
        <v>229.7</v>
      </c>
      <c r="S16" s="126">
        <f>'Scoreblad H-S-S-T'!S18</f>
        <v>4.3076923076923084</v>
      </c>
      <c r="T16" s="126">
        <f>'Scoreblad H-S-S-T'!T18</f>
        <v>26150.799999999999</v>
      </c>
      <c r="U16" s="126">
        <f>'Scoreblad H-S-S-T'!U18</f>
        <v>977.9168276950445</v>
      </c>
      <c r="V16" s="6">
        <f t="shared" si="30"/>
        <v>1.8753558152774526E-2</v>
      </c>
      <c r="W16" s="6">
        <f t="shared" si="31"/>
        <v>3.7395292981287173E-2</v>
      </c>
      <c r="X16" s="6" t="str">
        <f t="shared" si="32"/>
        <v>B</v>
      </c>
      <c r="Y16" s="46">
        <f>SUM(Z14:Z17)</f>
        <v>81</v>
      </c>
      <c r="Z16" s="193">
        <f>'Scoreblad H-S-S-T'!Z18</f>
        <v>2</v>
      </c>
      <c r="AA16" s="193">
        <f>'Scoreblad H-S-S-T'!AA18</f>
        <v>1</v>
      </c>
      <c r="AB16" s="193">
        <f>'Scoreblad H-S-S-T'!AB18</f>
        <v>1</v>
      </c>
      <c r="AC16" s="193">
        <f>'Scoreblad H-S-S-T'!AC18</f>
        <v>4</v>
      </c>
      <c r="AD16" s="5">
        <f t="shared" si="17"/>
        <v>-3</v>
      </c>
      <c r="AE16" s="6">
        <f t="shared" si="2"/>
        <v>-1.5</v>
      </c>
      <c r="AF16" s="5" t="str">
        <f t="shared" si="28"/>
        <v>A</v>
      </c>
      <c r="AG16" s="46">
        <f>SUM(AD14:AD17)</f>
        <v>40</v>
      </c>
      <c r="AH16" s="5" t="str">
        <f t="shared" si="29"/>
        <v>C</v>
      </c>
      <c r="AI16" s="56" t="s">
        <v>23</v>
      </c>
      <c r="AJ16" s="48" t="str">
        <f t="shared" si="18"/>
        <v>Tienen</v>
      </c>
      <c r="AK16" s="102">
        <v>1</v>
      </c>
      <c r="AL16" s="20">
        <f t="shared" si="3"/>
        <v>2</v>
      </c>
      <c r="AM16" s="20">
        <f t="shared" si="4"/>
        <v>0</v>
      </c>
      <c r="AN16" s="20">
        <f t="shared" si="5"/>
        <v>2</v>
      </c>
      <c r="AO16" s="20">
        <f t="shared" si="6"/>
        <v>0</v>
      </c>
      <c r="AP16" s="5">
        <f t="shared" si="7"/>
        <v>-1.8073780571116274</v>
      </c>
      <c r="AQ16" s="5">
        <f t="shared" si="8"/>
        <v>-0.80737805711162736</v>
      </c>
      <c r="AR16" s="5">
        <f t="shared" si="9"/>
        <v>5</v>
      </c>
      <c r="AS16" s="6">
        <f t="shared" si="19"/>
        <v>-0.36147561142232548</v>
      </c>
      <c r="AT16" s="52">
        <f t="shared" si="33"/>
        <v>1</v>
      </c>
      <c r="AU16" s="50">
        <f t="shared" si="34"/>
        <v>4</v>
      </c>
      <c r="AV16" s="50">
        <f t="shared" si="11"/>
        <v>4</v>
      </c>
      <c r="AW16" s="50" t="str">
        <f t="shared" si="35"/>
        <v>B</v>
      </c>
    </row>
    <row r="17" spans="1:49" x14ac:dyDescent="0.3">
      <c r="A17" s="56" t="s">
        <v>10</v>
      </c>
      <c r="B17" s="56" t="s">
        <v>13</v>
      </c>
      <c r="C17" s="56" t="s">
        <v>23</v>
      </c>
      <c r="D17" s="198" t="str">
        <f>'Scoreblad H-S-S-T'!D19</f>
        <v>Tongeren</v>
      </c>
      <c r="E17" s="199">
        <f>'Scoreblad H-S-S-T'!E19</f>
        <v>25</v>
      </c>
      <c r="F17" s="4" t="str">
        <f t="shared" si="12"/>
        <v>H-S-T-T</v>
      </c>
      <c r="G17" s="12" t="str">
        <f t="shared" si="26"/>
        <v>C</v>
      </c>
      <c r="H17" s="12" t="str">
        <f t="shared" si="27"/>
        <v>B</v>
      </c>
      <c r="I17" s="46">
        <f>SUM(J14:J17)</f>
        <v>95.623779097931276</v>
      </c>
      <c r="J17" s="201">
        <f>'Scoreblad H-S-S-T'!J19</f>
        <v>13.150105708245242</v>
      </c>
      <c r="K17" s="201">
        <f>'Scoreblad H-S-S-T'!K19</f>
        <v>13.469387755102042</v>
      </c>
      <c r="L17" s="201">
        <f>'Scoreblad H-S-S-T'!L19</f>
        <v>11.448979591836736</v>
      </c>
      <c r="M17" s="5">
        <f t="shared" si="0"/>
        <v>0.31928204685680051</v>
      </c>
      <c r="N17" s="46">
        <f>SUM(O14:O17)</f>
        <v>28.209466228171198</v>
      </c>
      <c r="O17" s="5">
        <f t="shared" si="13"/>
        <v>-1.7011261164085063</v>
      </c>
      <c r="P17" s="47">
        <f>IF(SUM(L14:L17)&gt;0,SUM(O14:O17)/SUM(L14:L17), "Blinde vlek")</f>
        <v>0.22780204260886802</v>
      </c>
      <c r="Q17" s="6">
        <f t="shared" si="1"/>
        <v>-0.14858320802855046</v>
      </c>
      <c r="R17" s="126">
        <f>'Scoreblad H-S-S-T'!R19</f>
        <v>757.2</v>
      </c>
      <c r="S17" s="126">
        <f>'Scoreblad H-S-S-T'!S19</f>
        <v>13.469387755102042</v>
      </c>
      <c r="T17" s="126">
        <f>'Scoreblad H-S-S-T'!T19</f>
        <v>26150.799999999999</v>
      </c>
      <c r="U17" s="126">
        <f>'Scoreblad H-S-S-T'!U19</f>
        <v>977.9168276950445</v>
      </c>
      <c r="V17" s="6">
        <f t="shared" si="30"/>
        <v>1.7788414890520392E-2</v>
      </c>
      <c r="W17" s="6">
        <f t="shared" si="31"/>
        <v>3.7395292981287173E-2</v>
      </c>
      <c r="X17" s="6" t="str">
        <f t="shared" si="32"/>
        <v>A</v>
      </c>
      <c r="Y17" s="46">
        <f>SUM(Z14:Z17)</f>
        <v>81</v>
      </c>
      <c r="Z17" s="193">
        <f>'Scoreblad H-S-S-T'!Z19</f>
        <v>11</v>
      </c>
      <c r="AA17" s="193">
        <f>'Scoreblad H-S-S-T'!AA19</f>
        <v>6</v>
      </c>
      <c r="AB17" s="193">
        <f>'Scoreblad H-S-S-T'!AB19</f>
        <v>5</v>
      </c>
      <c r="AC17" s="193">
        <f>'Scoreblad H-S-S-T'!AC19</f>
        <v>10</v>
      </c>
      <c r="AD17" s="5">
        <f t="shared" si="17"/>
        <v>-5</v>
      </c>
      <c r="AE17" s="6">
        <f t="shared" si="2"/>
        <v>-0.45454545454545453</v>
      </c>
      <c r="AF17" s="5" t="str">
        <f t="shared" si="28"/>
        <v>A</v>
      </c>
      <c r="AG17" s="46">
        <f>SUM(AD14:AD17)</f>
        <v>40</v>
      </c>
      <c r="AH17" s="5" t="str">
        <f t="shared" si="29"/>
        <v>C</v>
      </c>
      <c r="AI17" s="56" t="s">
        <v>23</v>
      </c>
      <c r="AJ17" s="48" t="str">
        <f t="shared" si="18"/>
        <v>Tongeren</v>
      </c>
      <c r="AK17" s="102">
        <v>1</v>
      </c>
      <c r="AL17" s="20">
        <f t="shared" si="3"/>
        <v>1</v>
      </c>
      <c r="AM17" s="20">
        <f t="shared" si="4"/>
        <v>0</v>
      </c>
      <c r="AN17" s="20">
        <f t="shared" si="5"/>
        <v>2</v>
      </c>
      <c r="AO17" s="20">
        <f t="shared" si="6"/>
        <v>0</v>
      </c>
      <c r="AP17" s="5">
        <f t="shared" si="7"/>
        <v>-6.7011261164085063</v>
      </c>
      <c r="AQ17" s="5">
        <f t="shared" si="8"/>
        <v>-5.7011261164085063</v>
      </c>
      <c r="AR17" s="5">
        <f t="shared" si="9"/>
        <v>16</v>
      </c>
      <c r="AS17" s="6">
        <f t="shared" si="19"/>
        <v>-0.41882038227553164</v>
      </c>
      <c r="AT17" s="52">
        <f t="shared" si="33"/>
        <v>1</v>
      </c>
      <c r="AU17" s="50">
        <f t="shared" si="34"/>
        <v>3</v>
      </c>
      <c r="AV17" s="50">
        <f t="shared" si="11"/>
        <v>3</v>
      </c>
      <c r="AW17" s="50" t="str">
        <f t="shared" si="35"/>
        <v>C</v>
      </c>
    </row>
    <row r="18" spans="1:49" x14ac:dyDescent="0.3">
      <c r="A18" s="57" t="s">
        <v>10</v>
      </c>
      <c r="B18" s="57" t="s">
        <v>14</v>
      </c>
      <c r="C18" s="57" t="s">
        <v>24</v>
      </c>
      <c r="D18" s="198" t="str">
        <f>'Scoreblad H-S-S-T'!D20</f>
        <v>Hasselt</v>
      </c>
      <c r="E18" s="199">
        <f>'Scoreblad H-S-S-T'!E20</f>
        <v>21</v>
      </c>
      <c r="F18" s="4" t="str">
        <f t="shared" si="12"/>
        <v>H-S-T-T</v>
      </c>
      <c r="G18" s="12" t="str">
        <f t="shared" si="26"/>
        <v>Blinde vlek</v>
      </c>
      <c r="H18" s="12" t="str">
        <f t="shared" si="27"/>
        <v>Blinde vlek</v>
      </c>
      <c r="I18" s="46">
        <f>SUM(J18:J21)</f>
        <v>0</v>
      </c>
      <c r="J18" s="201">
        <f>'Scoreblad H-S-S-T'!J20</f>
        <v>0</v>
      </c>
      <c r="K18" s="201">
        <f>'Scoreblad H-S-S-T'!K20</f>
        <v>0</v>
      </c>
      <c r="L18" s="201">
        <f>'Scoreblad H-S-S-T'!L20</f>
        <v>0</v>
      </c>
      <c r="M18" s="5">
        <f t="shared" si="0"/>
        <v>0</v>
      </c>
      <c r="N18" s="46">
        <f>SUM(O18:O21)</f>
        <v>0</v>
      </c>
      <c r="O18" s="5">
        <f t="shared" si="13"/>
        <v>0</v>
      </c>
      <c r="P18" s="47" t="str">
        <f>IF(SUM(L18:L21)&gt;0,SUM(O18:O21)/SUM(L18:L21), "Blinde vlek")</f>
        <v>Blinde vlek</v>
      </c>
      <c r="Q18" s="6" t="str">
        <f t="shared" si="1"/>
        <v>Blinde vlek</v>
      </c>
      <c r="R18" s="126">
        <f>'Scoreblad H-S-S-T'!R20</f>
        <v>776</v>
      </c>
      <c r="S18" s="126">
        <f>'Scoreblad H-S-S-T'!S20</f>
        <v>0</v>
      </c>
      <c r="T18" s="126">
        <f>'Scoreblad H-S-S-T'!T20</f>
        <v>26150.799999999999</v>
      </c>
      <c r="U18" s="126">
        <f>'Scoreblad H-S-S-T'!U20</f>
        <v>245.54542640022518</v>
      </c>
      <c r="V18" s="6" t="str">
        <f t="shared" si="30"/>
        <v>Blinde vlek</v>
      </c>
      <c r="W18" s="6">
        <f t="shared" si="31"/>
        <v>9.3895952093329908E-3</v>
      </c>
      <c r="X18" s="6" t="str">
        <f t="shared" si="32"/>
        <v>Blinde vlek</v>
      </c>
      <c r="Y18" s="46">
        <f>SUM(Z18:Z21)</f>
        <v>0</v>
      </c>
      <c r="Z18" s="193">
        <f>'Scoreblad H-S-S-T'!Z20</f>
        <v>0</v>
      </c>
      <c r="AA18" s="193">
        <f>'Scoreblad H-S-S-T'!AA20</f>
        <v>0</v>
      </c>
      <c r="AB18" s="193">
        <f>'Scoreblad H-S-S-T'!AB20</f>
        <v>0</v>
      </c>
      <c r="AC18" s="193">
        <f>'Scoreblad H-S-S-T'!AC20</f>
        <v>2</v>
      </c>
      <c r="AD18" s="5">
        <f t="shared" si="17"/>
        <v>-2</v>
      </c>
      <c r="AE18" s="6" t="str">
        <f t="shared" si="2"/>
        <v>Blinde vlek</v>
      </c>
      <c r="AF18" s="5" t="str">
        <f t="shared" si="28"/>
        <v>Blinde vlek</v>
      </c>
      <c r="AG18" s="46">
        <f>SUM(AD18:AD21)</f>
        <v>-6</v>
      </c>
      <c r="AH18" s="5" t="str">
        <f t="shared" si="29"/>
        <v>Blinde vlek</v>
      </c>
      <c r="AI18" s="57" t="s">
        <v>24</v>
      </c>
      <c r="AJ18" s="48" t="str">
        <f t="shared" si="18"/>
        <v>Hasselt</v>
      </c>
      <c r="AK18" s="102">
        <v>1</v>
      </c>
      <c r="AL18" s="20">
        <f t="shared" si="3"/>
        <v>2</v>
      </c>
      <c r="AM18" s="20">
        <f t="shared" si="4"/>
        <v>2</v>
      </c>
      <c r="AN18" s="20">
        <f t="shared" si="5"/>
        <v>2</v>
      </c>
      <c r="AO18" s="20">
        <f t="shared" si="6"/>
        <v>2</v>
      </c>
      <c r="AP18" s="292">
        <f>N18+AG18</f>
        <v>-6</v>
      </c>
      <c r="AQ18" s="292">
        <f>SUM(AK18:AK21)+AP18</f>
        <v>-2</v>
      </c>
      <c r="AR18" s="292">
        <f>SUM(AA18:AA21,AC18:AC21)</f>
        <v>6</v>
      </c>
      <c r="AS18" s="295">
        <f>IF(AR18&gt;0,AP18/AR18,"Geen noden")</f>
        <v>-1</v>
      </c>
      <c r="AT18" s="255">
        <f>IF(P18= "Blinde vlek",IF(SUM(AK18:AK21)&lt;-AG18,SUM(AK18:AK21),-AG18),IF(N18&gt;0,0,IF(N18&lt;-SUM(AK18:AK21),SUM(AK18:AK21),-N18)))</f>
        <v>4</v>
      </c>
      <c r="AU18" s="302">
        <f>AT18*$AZ$8*(AM18+AO18)</f>
        <v>32</v>
      </c>
      <c r="AV18" s="304">
        <f>IF(AT18&gt;0,AU18/SUM(AK18:AK21),0)</f>
        <v>8</v>
      </c>
      <c r="AW18" s="304" t="str">
        <f t="shared" si="35"/>
        <v>A</v>
      </c>
    </row>
    <row r="19" spans="1:49" x14ac:dyDescent="0.3">
      <c r="A19" s="57" t="s">
        <v>10</v>
      </c>
      <c r="B19" s="57" t="s">
        <v>14</v>
      </c>
      <c r="C19" s="57" t="s">
        <v>24</v>
      </c>
      <c r="D19" s="198" t="str">
        <f>'Scoreblad H-S-S-T'!D21</f>
        <v>Sint-Truiden</v>
      </c>
      <c r="E19" s="199">
        <f>'Scoreblad H-S-S-T'!E21</f>
        <v>24</v>
      </c>
      <c r="F19" s="4" t="str">
        <f t="shared" si="12"/>
        <v>H-S-T-T</v>
      </c>
      <c r="G19" s="12" t="str">
        <f t="shared" si="26"/>
        <v>Blinde vlek</v>
      </c>
      <c r="H19" s="12" t="str">
        <f t="shared" si="27"/>
        <v>Blinde vlek</v>
      </c>
      <c r="I19" s="46">
        <f>SUM(J18:J21)</f>
        <v>0</v>
      </c>
      <c r="J19" s="201">
        <f>'Scoreblad H-S-S-T'!J21</f>
        <v>0</v>
      </c>
      <c r="K19" s="201">
        <f>'Scoreblad H-S-S-T'!K21</f>
        <v>0</v>
      </c>
      <c r="L19" s="201">
        <f>'Scoreblad H-S-S-T'!L21</f>
        <v>0</v>
      </c>
      <c r="M19" s="5">
        <f t="shared" si="0"/>
        <v>0</v>
      </c>
      <c r="N19" s="46">
        <f>SUM(O18:O21)</f>
        <v>0</v>
      </c>
      <c r="O19" s="5">
        <f t="shared" si="13"/>
        <v>0</v>
      </c>
      <c r="P19" s="47" t="str">
        <f>IF(SUM(L18:L21)&gt;0,SUM(O18:O21)/SUM(L18:L21), "Blinde vlek")</f>
        <v>Blinde vlek</v>
      </c>
      <c r="Q19" s="6" t="str">
        <f t="shared" si="1"/>
        <v>Blinde vlek</v>
      </c>
      <c r="R19" s="126">
        <f>'Scoreblad H-S-S-T'!R21</f>
        <v>110</v>
      </c>
      <c r="S19" s="126">
        <f>'Scoreblad H-S-S-T'!S21</f>
        <v>0</v>
      </c>
      <c r="T19" s="126">
        <f>'Scoreblad H-S-S-T'!T21</f>
        <v>26150.799999999999</v>
      </c>
      <c r="U19" s="126">
        <f>'Scoreblad H-S-S-T'!U21</f>
        <v>245.54542640022518</v>
      </c>
      <c r="V19" s="6" t="str">
        <f t="shared" si="30"/>
        <v>Blinde vlek</v>
      </c>
      <c r="W19" s="6">
        <f t="shared" si="31"/>
        <v>9.3895952093329908E-3</v>
      </c>
      <c r="X19" s="6" t="str">
        <f t="shared" si="32"/>
        <v>Blinde vlek</v>
      </c>
      <c r="Y19" s="46">
        <f>SUM(Z18:Z21)</f>
        <v>0</v>
      </c>
      <c r="Z19" s="193">
        <f>'Scoreblad H-S-S-T'!Z21</f>
        <v>0</v>
      </c>
      <c r="AA19" s="193">
        <f>'Scoreblad H-S-S-T'!AA21</f>
        <v>0</v>
      </c>
      <c r="AB19" s="193">
        <f>'Scoreblad H-S-S-T'!AB21</f>
        <v>0</v>
      </c>
      <c r="AC19" s="193">
        <f>'Scoreblad H-S-S-T'!AC21</f>
        <v>2</v>
      </c>
      <c r="AD19" s="5">
        <f t="shared" si="17"/>
        <v>-2</v>
      </c>
      <c r="AE19" s="6" t="str">
        <f t="shared" si="2"/>
        <v>Blinde vlek</v>
      </c>
      <c r="AF19" s="5" t="str">
        <f t="shared" si="28"/>
        <v>Blinde vlek</v>
      </c>
      <c r="AG19" s="46">
        <f>SUM(AD18:AD21)</f>
        <v>-6</v>
      </c>
      <c r="AH19" s="5" t="str">
        <f t="shared" si="29"/>
        <v>Blinde vlek</v>
      </c>
      <c r="AI19" s="57" t="s">
        <v>24</v>
      </c>
      <c r="AJ19" s="48" t="str">
        <f t="shared" si="18"/>
        <v>Sint-Truiden</v>
      </c>
      <c r="AK19" s="102">
        <v>1</v>
      </c>
      <c r="AL19" s="20">
        <f t="shared" si="3"/>
        <v>2</v>
      </c>
      <c r="AM19" s="20">
        <f t="shared" si="4"/>
        <v>2</v>
      </c>
      <c r="AN19" s="20">
        <f t="shared" si="5"/>
        <v>2</v>
      </c>
      <c r="AO19" s="20">
        <f t="shared" si="6"/>
        <v>2</v>
      </c>
      <c r="AP19" s="293"/>
      <c r="AQ19" s="293"/>
      <c r="AR19" s="293"/>
      <c r="AS19" s="296"/>
      <c r="AT19" s="256"/>
      <c r="AU19" s="303"/>
      <c r="AV19" s="305"/>
      <c r="AW19" s="305"/>
    </row>
    <row r="20" spans="1:49" x14ac:dyDescent="0.3">
      <c r="A20" s="57" t="s">
        <v>10</v>
      </c>
      <c r="B20" s="57" t="s">
        <v>14</v>
      </c>
      <c r="C20" s="57" t="s">
        <v>24</v>
      </c>
      <c r="D20" s="198" t="str">
        <f>'Scoreblad H-S-S-T'!D22</f>
        <v>Tienen</v>
      </c>
      <c r="E20" s="199">
        <f>'Scoreblad H-S-S-T'!E22</f>
        <v>17</v>
      </c>
      <c r="F20" s="4" t="str">
        <f t="shared" si="12"/>
        <v>H-S-T-T</v>
      </c>
      <c r="G20" s="12" t="str">
        <f t="shared" si="26"/>
        <v>Blinde vlek</v>
      </c>
      <c r="H20" s="12" t="str">
        <f t="shared" si="27"/>
        <v>Blinde vlek</v>
      </c>
      <c r="I20" s="46">
        <f>SUM(J18:J21)</f>
        <v>0</v>
      </c>
      <c r="J20" s="201">
        <f>'Scoreblad H-S-S-T'!J22</f>
        <v>0</v>
      </c>
      <c r="K20" s="201">
        <f>'Scoreblad H-S-S-T'!K22</f>
        <v>0</v>
      </c>
      <c r="L20" s="201">
        <f>'Scoreblad H-S-S-T'!L22</f>
        <v>0</v>
      </c>
      <c r="M20" s="5">
        <f t="shared" si="0"/>
        <v>0</v>
      </c>
      <c r="N20" s="46">
        <f>SUM(O18:O21)</f>
        <v>0</v>
      </c>
      <c r="O20" s="5">
        <f t="shared" si="13"/>
        <v>0</v>
      </c>
      <c r="P20" s="47" t="str">
        <f>IF(SUM(L18:L21)&gt;0,SUM(O18:O21)/SUM(L18:L21), "Blinde vlek")</f>
        <v>Blinde vlek</v>
      </c>
      <c r="Q20" s="6" t="str">
        <f t="shared" si="1"/>
        <v>Blinde vlek</v>
      </c>
      <c r="R20" s="126">
        <f>'Scoreblad H-S-S-T'!R22</f>
        <v>229.7</v>
      </c>
      <c r="S20" s="126">
        <f>'Scoreblad H-S-S-T'!S22</f>
        <v>0</v>
      </c>
      <c r="T20" s="126">
        <f>'Scoreblad H-S-S-T'!T22</f>
        <v>26150.799999999999</v>
      </c>
      <c r="U20" s="126">
        <f>'Scoreblad H-S-S-T'!U22</f>
        <v>245.54542640022518</v>
      </c>
      <c r="V20" s="6" t="str">
        <f t="shared" si="30"/>
        <v>Blinde vlek</v>
      </c>
      <c r="W20" s="6">
        <f t="shared" si="31"/>
        <v>9.3895952093329908E-3</v>
      </c>
      <c r="X20" s="6" t="str">
        <f t="shared" si="32"/>
        <v>Blinde vlek</v>
      </c>
      <c r="Y20" s="46">
        <f>SUM(Z18:Z21)</f>
        <v>0</v>
      </c>
      <c r="Z20" s="193">
        <f>'Scoreblad H-S-S-T'!Z22</f>
        <v>0</v>
      </c>
      <c r="AA20" s="193">
        <f>'Scoreblad H-S-S-T'!AA22</f>
        <v>0</v>
      </c>
      <c r="AB20" s="193">
        <f>'Scoreblad H-S-S-T'!AB22</f>
        <v>0</v>
      </c>
      <c r="AC20" s="193">
        <f>'Scoreblad H-S-S-T'!AC22</f>
        <v>2</v>
      </c>
      <c r="AD20" s="5">
        <f t="shared" si="17"/>
        <v>-2</v>
      </c>
      <c r="AE20" s="6" t="str">
        <f t="shared" si="2"/>
        <v>Blinde vlek</v>
      </c>
      <c r="AF20" s="5" t="str">
        <f t="shared" si="28"/>
        <v>Blinde vlek</v>
      </c>
      <c r="AG20" s="46">
        <f>SUM(AD18:AD21)</f>
        <v>-6</v>
      </c>
      <c r="AH20" s="5" t="str">
        <f t="shared" si="29"/>
        <v>Blinde vlek</v>
      </c>
      <c r="AI20" s="57" t="s">
        <v>24</v>
      </c>
      <c r="AJ20" s="48" t="str">
        <f t="shared" si="18"/>
        <v>Tienen</v>
      </c>
      <c r="AK20" s="102">
        <v>1</v>
      </c>
      <c r="AL20" s="20">
        <f t="shared" si="3"/>
        <v>2</v>
      </c>
      <c r="AM20" s="20">
        <f t="shared" si="4"/>
        <v>2</v>
      </c>
      <c r="AN20" s="20">
        <f t="shared" si="5"/>
        <v>2</v>
      </c>
      <c r="AO20" s="20">
        <f t="shared" si="6"/>
        <v>2</v>
      </c>
      <c r="AP20" s="293"/>
      <c r="AQ20" s="293"/>
      <c r="AR20" s="293"/>
      <c r="AS20" s="296"/>
      <c r="AT20" s="256"/>
      <c r="AU20" s="303"/>
      <c r="AV20" s="305"/>
      <c r="AW20" s="305"/>
    </row>
    <row r="21" spans="1:49" x14ac:dyDescent="0.3">
      <c r="A21" s="57" t="s">
        <v>10</v>
      </c>
      <c r="B21" s="57" t="s">
        <v>14</v>
      </c>
      <c r="C21" s="57" t="s">
        <v>24</v>
      </c>
      <c r="D21" s="198" t="str">
        <f>'Scoreblad H-S-S-T'!D23</f>
        <v>Tongeren</v>
      </c>
      <c r="E21" s="199">
        <f>'Scoreblad H-S-S-T'!E23</f>
        <v>25</v>
      </c>
      <c r="F21" s="4" t="str">
        <f t="shared" si="12"/>
        <v>H-S-T-T</v>
      </c>
      <c r="G21" s="12" t="str">
        <f t="shared" si="26"/>
        <v>Blinde vlek</v>
      </c>
      <c r="H21" s="12" t="str">
        <f t="shared" si="27"/>
        <v>Blinde vlek</v>
      </c>
      <c r="I21" s="46">
        <f>SUM(J18:J21)</f>
        <v>0</v>
      </c>
      <c r="J21" s="201">
        <f>'Scoreblad H-S-S-T'!J23</f>
        <v>0</v>
      </c>
      <c r="K21" s="201">
        <f>'Scoreblad H-S-S-T'!K23</f>
        <v>0</v>
      </c>
      <c r="L21" s="201">
        <f>'Scoreblad H-S-S-T'!L23</f>
        <v>0</v>
      </c>
      <c r="M21" s="5">
        <f t="shared" si="0"/>
        <v>0</v>
      </c>
      <c r="N21" s="46">
        <f>SUM(O18:O21)</f>
        <v>0</v>
      </c>
      <c r="O21" s="5">
        <f t="shared" si="13"/>
        <v>0</v>
      </c>
      <c r="P21" s="47" t="str">
        <f>IF(SUM(L18:L21)&gt;0,SUM(O18:O21)/SUM(L18:L21), "Blinde vlek")</f>
        <v>Blinde vlek</v>
      </c>
      <c r="Q21" s="6" t="str">
        <f t="shared" si="1"/>
        <v>Blinde vlek</v>
      </c>
      <c r="R21" s="126">
        <f>'Scoreblad H-S-S-T'!R23</f>
        <v>757.2</v>
      </c>
      <c r="S21" s="126">
        <f>'Scoreblad H-S-S-T'!S23</f>
        <v>0</v>
      </c>
      <c r="T21" s="126">
        <f>'Scoreblad H-S-S-T'!T23</f>
        <v>26150.799999999999</v>
      </c>
      <c r="U21" s="126">
        <f>'Scoreblad H-S-S-T'!U23</f>
        <v>245.54542640022518</v>
      </c>
      <c r="V21" s="6" t="str">
        <f t="shared" ref="V21:V71" si="36">IF(S21&gt;0,S21/R21,"Blinde vlek")</f>
        <v>Blinde vlek</v>
      </c>
      <c r="W21" s="6">
        <f t="shared" ref="W21:W71" si="37">IF(U21&gt;0,U21/T21,"Blinde vlek")</f>
        <v>9.3895952093329908E-3</v>
      </c>
      <c r="X21" s="6" t="str">
        <f t="shared" ref="X21:X71" si="38">IF(V21&lt;0.5*W21,"A",IF(V21&gt;2*W21,IF(S21=0,"Blinde vlek","C"),"B"))</f>
        <v>Blinde vlek</v>
      </c>
      <c r="Y21" s="46">
        <f>SUM(Z18:Z21)</f>
        <v>0</v>
      </c>
      <c r="Z21" s="193">
        <f>'Scoreblad H-S-S-T'!Z23</f>
        <v>0</v>
      </c>
      <c r="AA21" s="193">
        <f>'Scoreblad H-S-S-T'!AA23</f>
        <v>0</v>
      </c>
      <c r="AB21" s="193">
        <f>'Scoreblad H-S-S-T'!AB23</f>
        <v>0</v>
      </c>
      <c r="AC21" s="193">
        <f>'Scoreblad H-S-S-T'!AC23</f>
        <v>0</v>
      </c>
      <c r="AD21" s="5">
        <f t="shared" si="17"/>
        <v>0</v>
      </c>
      <c r="AE21" s="6" t="str">
        <f t="shared" si="2"/>
        <v>Blinde vlek</v>
      </c>
      <c r="AF21" s="5" t="str">
        <f t="shared" si="28"/>
        <v>Blinde vlek</v>
      </c>
      <c r="AG21" s="46">
        <f>SUM(AD18:AD21)</f>
        <v>-6</v>
      </c>
      <c r="AH21" s="5" t="str">
        <f t="shared" si="29"/>
        <v>Blinde vlek</v>
      </c>
      <c r="AI21" s="57" t="s">
        <v>24</v>
      </c>
      <c r="AJ21" s="48" t="str">
        <f t="shared" si="18"/>
        <v>Tongeren</v>
      </c>
      <c r="AK21" s="102">
        <v>1</v>
      </c>
      <c r="AL21" s="20">
        <f t="shared" si="3"/>
        <v>2</v>
      </c>
      <c r="AM21" s="20">
        <f t="shared" si="4"/>
        <v>2</v>
      </c>
      <c r="AN21" s="20">
        <f t="shared" si="5"/>
        <v>2</v>
      </c>
      <c r="AO21" s="20">
        <f t="shared" si="6"/>
        <v>2</v>
      </c>
      <c r="AP21" s="294"/>
      <c r="AQ21" s="294"/>
      <c r="AR21" s="294"/>
      <c r="AS21" s="297"/>
      <c r="AT21" s="257"/>
      <c r="AU21" s="303"/>
      <c r="AV21" s="305"/>
      <c r="AW21" s="323"/>
    </row>
    <row r="22" spans="1:49" x14ac:dyDescent="0.3">
      <c r="A22" s="58" t="s">
        <v>10</v>
      </c>
      <c r="B22" s="58" t="s">
        <v>15</v>
      </c>
      <c r="C22" s="58" t="s">
        <v>25</v>
      </c>
      <c r="D22" s="198" t="str">
        <f>'Scoreblad H-S-S-T'!D24</f>
        <v>Hasselt</v>
      </c>
      <c r="E22" s="199">
        <f>'Scoreblad H-S-S-T'!E24</f>
        <v>21</v>
      </c>
      <c r="F22" s="4" t="str">
        <f t="shared" si="12"/>
        <v>H-S-T-T</v>
      </c>
      <c r="G22" s="12" t="str">
        <f t="shared" si="26"/>
        <v>B</v>
      </c>
      <c r="H22" s="12" t="str">
        <f t="shared" si="27"/>
        <v>B</v>
      </c>
      <c r="I22" s="46">
        <f>SUM(J22:J25)</f>
        <v>33.52536997885835</v>
      </c>
      <c r="J22" s="201">
        <f>'Scoreblad H-S-S-T'!J24</f>
        <v>33.52536997885835</v>
      </c>
      <c r="K22" s="201">
        <f>'Scoreblad H-S-S-T'!K24</f>
        <v>43.302325581395351</v>
      </c>
      <c r="L22" s="201">
        <f>'Scoreblad H-S-S-T'!L24</f>
        <v>36.806976744186045</v>
      </c>
      <c r="M22" s="5">
        <f>K22-J22</f>
        <v>9.7769556025370008</v>
      </c>
      <c r="N22" s="46">
        <f>SUM(O22:O25)</f>
        <v>3.2816067653276946</v>
      </c>
      <c r="O22" s="5">
        <f t="shared" si="13"/>
        <v>3.2816067653276946</v>
      </c>
      <c r="P22" s="47">
        <f>IF(SUM(L22:L25)&gt;0,SUM(O22:O25)/SUM(L22:L25), "Blinde vlek")</f>
        <v>8.9157193978069676E-2</v>
      </c>
      <c r="Q22" s="6">
        <f t="shared" si="1"/>
        <v>8.9157193978069676E-2</v>
      </c>
      <c r="R22" s="126">
        <f>'Scoreblad H-S-S-T'!R24</f>
        <v>776</v>
      </c>
      <c r="S22" s="126">
        <f>'Scoreblad H-S-S-T'!S24</f>
        <v>43.302325581395351</v>
      </c>
      <c r="T22" s="126">
        <f>'Scoreblad H-S-S-T'!T24</f>
        <v>26150.799999999999</v>
      </c>
      <c r="U22" s="126">
        <f>'Scoreblad H-S-S-T'!U24</f>
        <v>114.76542290035395</v>
      </c>
      <c r="V22" s="6">
        <f t="shared" si="36"/>
        <v>5.5801965955406381E-2</v>
      </c>
      <c r="W22" s="6">
        <f t="shared" si="37"/>
        <v>4.3886008420527846E-3</v>
      </c>
      <c r="X22" s="6" t="str">
        <f t="shared" si="38"/>
        <v>C</v>
      </c>
      <c r="Y22" s="46">
        <f>SUM(Z22:Z25)</f>
        <v>26</v>
      </c>
      <c r="Z22" s="193">
        <f>'Scoreblad H-S-S-T'!Z24</f>
        <v>26</v>
      </c>
      <c r="AA22" s="193">
        <f>'Scoreblad H-S-S-T'!AA24</f>
        <v>4</v>
      </c>
      <c r="AB22" s="193">
        <f>'Scoreblad H-S-S-T'!AB24</f>
        <v>22</v>
      </c>
      <c r="AC22" s="193">
        <f>'Scoreblad H-S-S-T'!AC24</f>
        <v>0</v>
      </c>
      <c r="AD22" s="5">
        <f t="shared" si="17"/>
        <v>22</v>
      </c>
      <c r="AE22" s="6">
        <f t="shared" si="2"/>
        <v>0.84615384615384615</v>
      </c>
      <c r="AF22" s="5" t="str">
        <f t="shared" si="28"/>
        <v>C</v>
      </c>
      <c r="AG22" s="46">
        <f>SUM(AD22:AD25)</f>
        <v>15</v>
      </c>
      <c r="AH22" s="5" t="str">
        <f t="shared" si="29"/>
        <v>C</v>
      </c>
      <c r="AI22" s="58" t="s">
        <v>25</v>
      </c>
      <c r="AJ22" s="48" t="str">
        <f t="shared" si="18"/>
        <v>Hasselt</v>
      </c>
      <c r="AK22" s="102">
        <v>1</v>
      </c>
      <c r="AL22" s="20">
        <f t="shared" si="3"/>
        <v>1</v>
      </c>
      <c r="AM22" s="20">
        <f t="shared" si="4"/>
        <v>1</v>
      </c>
      <c r="AN22" s="20">
        <f t="shared" si="5"/>
        <v>0</v>
      </c>
      <c r="AO22" s="20">
        <f t="shared" si="6"/>
        <v>0</v>
      </c>
      <c r="AP22" s="286">
        <f>N22+AG22</f>
        <v>18.281606765327695</v>
      </c>
      <c r="AQ22" s="286">
        <f>SUM(AK22:AK25)+AP22</f>
        <v>22.281606765327695</v>
      </c>
      <c r="AR22" s="286">
        <f>SUM(AA22:AA25,AC22:AC25)</f>
        <v>11</v>
      </c>
      <c r="AS22" s="289">
        <f>IF(AR22&gt;0,AP22/AR22,"Geen noden")</f>
        <v>1.6619642513934267</v>
      </c>
      <c r="AT22" s="270">
        <f>IF(P22= "Blinde vlek",IF(SUM(AK22:AK25)&lt;-AG22,SUM(AK22:AK25),-AG22),IF(N22&gt;0,0,IF(N22&lt;-SUM(AK22:AK25),SUM(AK22:AK25),-N22)))</f>
        <v>0</v>
      </c>
      <c r="AU22" s="324">
        <f>AT22*$AZ$8*(AM22+AO22)</f>
        <v>0</v>
      </c>
      <c r="AV22" s="304">
        <f>IF(AT22&gt;0,AU22/SUM(AK22:AK25),0)</f>
        <v>0</v>
      </c>
      <c r="AW22" s="304" t="str">
        <f t="shared" ref="AW22" si="39">IF(AV22&gt;=$AZ$3,$AZ$2,IF(AV22&gt;=$BA$3,$BA$2,IF(AV22&gt;=$BB$3,$BB$2,$BC$2)))</f>
        <v>D</v>
      </c>
    </row>
    <row r="23" spans="1:49" x14ac:dyDescent="0.3">
      <c r="A23" s="58" t="s">
        <v>10</v>
      </c>
      <c r="B23" s="58" t="s">
        <v>15</v>
      </c>
      <c r="C23" s="58" t="s">
        <v>25</v>
      </c>
      <c r="D23" s="198" t="str">
        <f>'Scoreblad H-S-S-T'!D25</f>
        <v>Sint-Truiden</v>
      </c>
      <c r="E23" s="199">
        <f>'Scoreblad H-S-S-T'!E25</f>
        <v>24</v>
      </c>
      <c r="F23" s="4" t="str">
        <f t="shared" si="12"/>
        <v>H-S-T-T</v>
      </c>
      <c r="G23" s="12" t="str">
        <f t="shared" si="26"/>
        <v>B</v>
      </c>
      <c r="H23" s="12" t="str">
        <f t="shared" si="27"/>
        <v>Blinde vlek</v>
      </c>
      <c r="I23" s="46">
        <f>SUM(J22:J25)</f>
        <v>33.52536997885835</v>
      </c>
      <c r="J23" s="201">
        <f>'Scoreblad H-S-S-T'!J25</f>
        <v>0</v>
      </c>
      <c r="K23" s="201">
        <f>'Scoreblad H-S-S-T'!K25</f>
        <v>0</v>
      </c>
      <c r="L23" s="201">
        <f>'Scoreblad H-S-S-T'!L25</f>
        <v>0</v>
      </c>
      <c r="M23" s="5">
        <f t="shared" ref="M23:M73" si="40">K23-J23</f>
        <v>0</v>
      </c>
      <c r="N23" s="46">
        <f>SUM(O22:O25)</f>
        <v>3.2816067653276946</v>
      </c>
      <c r="O23" s="5">
        <f t="shared" si="13"/>
        <v>0</v>
      </c>
      <c r="P23" s="47">
        <f>IF(SUM(L22:L25)&gt;0,SUM(O22:O25)/SUM(L22:L25), "Blinde vlek")</f>
        <v>8.9157193978069676E-2</v>
      </c>
      <c r="Q23" s="6" t="str">
        <f t="shared" ref="Q23:Q27" si="41">IF(L23&gt;0,(L23-J23)/L23,"Blinde vlek")</f>
        <v>Blinde vlek</v>
      </c>
      <c r="R23" s="126">
        <f>'Scoreblad H-S-S-T'!R25</f>
        <v>110</v>
      </c>
      <c r="S23" s="126">
        <f>'Scoreblad H-S-S-T'!S25</f>
        <v>0</v>
      </c>
      <c r="T23" s="126">
        <f>'Scoreblad H-S-S-T'!T25</f>
        <v>26150.799999999999</v>
      </c>
      <c r="U23" s="126">
        <f>'Scoreblad H-S-S-T'!U25</f>
        <v>114.76542290035395</v>
      </c>
      <c r="V23" s="6" t="str">
        <f t="shared" si="36"/>
        <v>Blinde vlek</v>
      </c>
      <c r="W23" s="6">
        <f t="shared" si="37"/>
        <v>4.3886008420527846E-3</v>
      </c>
      <c r="X23" s="6" t="str">
        <f t="shared" si="38"/>
        <v>Blinde vlek</v>
      </c>
      <c r="Y23" s="46">
        <f>SUM(Z22:Z25)</f>
        <v>26</v>
      </c>
      <c r="Z23" s="193">
        <f>'Scoreblad H-S-S-T'!Z25</f>
        <v>0</v>
      </c>
      <c r="AA23" s="193">
        <f>'Scoreblad H-S-S-T'!AA25</f>
        <v>0</v>
      </c>
      <c r="AB23" s="193">
        <f>'Scoreblad H-S-S-T'!AB25</f>
        <v>0</v>
      </c>
      <c r="AC23" s="193">
        <f>'Scoreblad H-S-S-T'!AC25</f>
        <v>2</v>
      </c>
      <c r="AD23" s="5">
        <f t="shared" si="17"/>
        <v>-2</v>
      </c>
      <c r="AE23" s="6" t="str">
        <f t="shared" si="2"/>
        <v>Blinde vlek</v>
      </c>
      <c r="AF23" s="5" t="str">
        <f t="shared" si="28"/>
        <v>Blinde vlek</v>
      </c>
      <c r="AG23" s="46">
        <f>SUM(AD22:AD25)</f>
        <v>15</v>
      </c>
      <c r="AH23" s="5" t="str">
        <f t="shared" si="29"/>
        <v>C</v>
      </c>
      <c r="AI23" s="58" t="s">
        <v>25</v>
      </c>
      <c r="AJ23" s="48" t="str">
        <f t="shared" si="18"/>
        <v>Sint-Truiden</v>
      </c>
      <c r="AK23" s="102">
        <v>1</v>
      </c>
      <c r="AL23" s="20">
        <f t="shared" si="3"/>
        <v>2</v>
      </c>
      <c r="AM23" s="20">
        <f t="shared" si="4"/>
        <v>1</v>
      </c>
      <c r="AN23" s="20">
        <f t="shared" ref="AN23:AN28" si="42">IF(AF23= "A",2,IF(AF23 = "Blinde vlek",2,IF(AF23 = "B",1,0)))</f>
        <v>2</v>
      </c>
      <c r="AO23" s="20">
        <f t="shared" ref="AO23:AO28" si="43">IF(AH23= "A",2,IF(AH23 = "Blinde vlek",2,IF(AH23 = "B",1,0)))</f>
        <v>0</v>
      </c>
      <c r="AP23" s="287"/>
      <c r="AQ23" s="287"/>
      <c r="AR23" s="287"/>
      <c r="AS23" s="290"/>
      <c r="AT23" s="271"/>
      <c r="AU23" s="325"/>
      <c r="AV23" s="305"/>
      <c r="AW23" s="305"/>
    </row>
    <row r="24" spans="1:49" x14ac:dyDescent="0.3">
      <c r="A24" s="58" t="s">
        <v>10</v>
      </c>
      <c r="B24" s="58" t="s">
        <v>15</v>
      </c>
      <c r="C24" s="58" t="s">
        <v>25</v>
      </c>
      <c r="D24" s="198" t="str">
        <f>'Scoreblad H-S-S-T'!D26</f>
        <v>Tienen</v>
      </c>
      <c r="E24" s="199">
        <f>'Scoreblad H-S-S-T'!E26</f>
        <v>17</v>
      </c>
      <c r="F24" s="4" t="str">
        <f t="shared" si="12"/>
        <v>H-S-T-T</v>
      </c>
      <c r="G24" s="12" t="str">
        <f t="shared" si="26"/>
        <v>B</v>
      </c>
      <c r="H24" s="12" t="str">
        <f t="shared" si="27"/>
        <v>Blinde vlek</v>
      </c>
      <c r="I24" s="46">
        <f>SUM(J22:J25)</f>
        <v>33.52536997885835</v>
      </c>
      <c r="J24" s="201">
        <f>'Scoreblad H-S-S-T'!J26</f>
        <v>0</v>
      </c>
      <c r="K24" s="201">
        <f>'Scoreblad H-S-S-T'!K26</f>
        <v>0</v>
      </c>
      <c r="L24" s="201">
        <f>'Scoreblad H-S-S-T'!L26</f>
        <v>0</v>
      </c>
      <c r="M24" s="5">
        <f t="shared" si="40"/>
        <v>0</v>
      </c>
      <c r="N24" s="46">
        <f>SUM(O22:O25)</f>
        <v>3.2816067653276946</v>
      </c>
      <c r="O24" s="5">
        <f t="shared" si="13"/>
        <v>0</v>
      </c>
      <c r="P24" s="47">
        <f>IF(SUM(L22:L25)&gt;0,SUM(O22:O25)/SUM(L22:L25), "Blinde vlek")</f>
        <v>8.9157193978069676E-2</v>
      </c>
      <c r="Q24" s="6" t="str">
        <f t="shared" si="41"/>
        <v>Blinde vlek</v>
      </c>
      <c r="R24" s="126">
        <f>'Scoreblad H-S-S-T'!R26</f>
        <v>229.7</v>
      </c>
      <c r="S24" s="126">
        <f>'Scoreblad H-S-S-T'!S26</f>
        <v>0</v>
      </c>
      <c r="T24" s="126">
        <f>'Scoreblad H-S-S-T'!T26</f>
        <v>26150.799999999999</v>
      </c>
      <c r="U24" s="126">
        <f>'Scoreblad H-S-S-T'!U26</f>
        <v>114.76542290035395</v>
      </c>
      <c r="V24" s="6" t="str">
        <f t="shared" si="36"/>
        <v>Blinde vlek</v>
      </c>
      <c r="W24" s="6">
        <f t="shared" si="37"/>
        <v>4.3886008420527846E-3</v>
      </c>
      <c r="X24" s="6" t="str">
        <f t="shared" si="38"/>
        <v>Blinde vlek</v>
      </c>
      <c r="Y24" s="46">
        <f>SUM(Z22:Z25)</f>
        <v>26</v>
      </c>
      <c r="Z24" s="193">
        <f>'Scoreblad H-S-S-T'!Z26</f>
        <v>0</v>
      </c>
      <c r="AA24" s="193">
        <f>'Scoreblad H-S-S-T'!AA26</f>
        <v>0</v>
      </c>
      <c r="AB24" s="193">
        <f>'Scoreblad H-S-S-T'!AB26</f>
        <v>0</v>
      </c>
      <c r="AC24" s="193">
        <f>'Scoreblad H-S-S-T'!AC26</f>
        <v>1</v>
      </c>
      <c r="AD24" s="5">
        <f t="shared" si="17"/>
        <v>-1</v>
      </c>
      <c r="AE24" s="6" t="str">
        <f t="shared" si="2"/>
        <v>Blinde vlek</v>
      </c>
      <c r="AF24" s="5" t="str">
        <f t="shared" si="28"/>
        <v>Blinde vlek</v>
      </c>
      <c r="AG24" s="46">
        <f>SUM(AD22:AD25)</f>
        <v>15</v>
      </c>
      <c r="AH24" s="5" t="str">
        <f t="shared" si="29"/>
        <v>C</v>
      </c>
      <c r="AI24" s="58" t="s">
        <v>25</v>
      </c>
      <c r="AJ24" s="48" t="str">
        <f t="shared" si="18"/>
        <v>Tienen</v>
      </c>
      <c r="AK24" s="102">
        <v>1</v>
      </c>
      <c r="AL24" s="20">
        <f t="shared" si="3"/>
        <v>2</v>
      </c>
      <c r="AM24" s="20">
        <f t="shared" si="4"/>
        <v>1</v>
      </c>
      <c r="AN24" s="20">
        <f t="shared" si="42"/>
        <v>2</v>
      </c>
      <c r="AO24" s="20">
        <f t="shared" si="43"/>
        <v>0</v>
      </c>
      <c r="AP24" s="287"/>
      <c r="AQ24" s="287"/>
      <c r="AR24" s="287"/>
      <c r="AS24" s="290"/>
      <c r="AT24" s="271"/>
      <c r="AU24" s="325"/>
      <c r="AV24" s="305"/>
      <c r="AW24" s="305"/>
    </row>
    <row r="25" spans="1:49" x14ac:dyDescent="0.3">
      <c r="A25" s="58" t="s">
        <v>10</v>
      </c>
      <c r="B25" s="58" t="s">
        <v>15</v>
      </c>
      <c r="C25" s="58" t="s">
        <v>25</v>
      </c>
      <c r="D25" s="198" t="str">
        <f>'Scoreblad H-S-S-T'!D27</f>
        <v>Tongeren</v>
      </c>
      <c r="E25" s="199">
        <f>'Scoreblad H-S-S-T'!E27</f>
        <v>25</v>
      </c>
      <c r="F25" s="4" t="str">
        <f t="shared" si="12"/>
        <v>H-S-T-T</v>
      </c>
      <c r="G25" s="12" t="str">
        <f t="shared" si="26"/>
        <v>B</v>
      </c>
      <c r="H25" s="12" t="str">
        <f t="shared" si="27"/>
        <v>Blinde vlek</v>
      </c>
      <c r="I25" s="46">
        <f>SUM(J22:J25)</f>
        <v>33.52536997885835</v>
      </c>
      <c r="J25" s="201">
        <f>'Scoreblad H-S-S-T'!J27</f>
        <v>0</v>
      </c>
      <c r="K25" s="201">
        <f>'Scoreblad H-S-S-T'!K27</f>
        <v>0</v>
      </c>
      <c r="L25" s="201">
        <f>'Scoreblad H-S-S-T'!L27</f>
        <v>0</v>
      </c>
      <c r="M25" s="5">
        <f t="shared" si="40"/>
        <v>0</v>
      </c>
      <c r="N25" s="46">
        <f>SUM(O22:O25)</f>
        <v>3.2816067653276946</v>
      </c>
      <c r="O25" s="5">
        <f t="shared" si="13"/>
        <v>0</v>
      </c>
      <c r="P25" s="47">
        <f>IF(SUM(L22:L25)&gt;0,SUM(O22:O25)/SUM(L22:L25), "Blinde vlek")</f>
        <v>8.9157193978069676E-2</v>
      </c>
      <c r="Q25" s="6" t="str">
        <f t="shared" si="41"/>
        <v>Blinde vlek</v>
      </c>
      <c r="R25" s="126">
        <f>'Scoreblad H-S-S-T'!R27</f>
        <v>757.2</v>
      </c>
      <c r="S25" s="126">
        <f>'Scoreblad H-S-S-T'!S27</f>
        <v>0</v>
      </c>
      <c r="T25" s="126">
        <f>'Scoreblad H-S-S-T'!T27</f>
        <v>26150.799999999999</v>
      </c>
      <c r="U25" s="126">
        <f>'Scoreblad H-S-S-T'!U27</f>
        <v>114.76542290035395</v>
      </c>
      <c r="V25" s="6" t="str">
        <f t="shared" si="36"/>
        <v>Blinde vlek</v>
      </c>
      <c r="W25" s="6">
        <f t="shared" si="37"/>
        <v>4.3886008420527846E-3</v>
      </c>
      <c r="X25" s="6" t="str">
        <f t="shared" si="38"/>
        <v>Blinde vlek</v>
      </c>
      <c r="Y25" s="46">
        <f>SUM(Z22:Z25)</f>
        <v>26</v>
      </c>
      <c r="Z25" s="193">
        <f>'Scoreblad H-S-S-T'!Z27</f>
        <v>0</v>
      </c>
      <c r="AA25" s="193">
        <f>'Scoreblad H-S-S-T'!AA27</f>
        <v>0</v>
      </c>
      <c r="AB25" s="193">
        <f>'Scoreblad H-S-S-T'!AB27</f>
        <v>0</v>
      </c>
      <c r="AC25" s="193">
        <f>'Scoreblad H-S-S-T'!AC27</f>
        <v>4</v>
      </c>
      <c r="AD25" s="5">
        <f t="shared" si="17"/>
        <v>-4</v>
      </c>
      <c r="AE25" s="6" t="str">
        <f t="shared" si="2"/>
        <v>Blinde vlek</v>
      </c>
      <c r="AF25" s="5" t="str">
        <f t="shared" si="28"/>
        <v>Blinde vlek</v>
      </c>
      <c r="AG25" s="46">
        <f>SUM(AD22:AD25)</f>
        <v>15</v>
      </c>
      <c r="AH25" s="5" t="str">
        <f t="shared" si="29"/>
        <v>C</v>
      </c>
      <c r="AI25" s="58" t="s">
        <v>25</v>
      </c>
      <c r="AJ25" s="48" t="str">
        <f t="shared" si="18"/>
        <v>Tongeren</v>
      </c>
      <c r="AK25" s="102">
        <v>1</v>
      </c>
      <c r="AL25" s="20">
        <f t="shared" si="3"/>
        <v>2</v>
      </c>
      <c r="AM25" s="20">
        <f t="shared" si="4"/>
        <v>1</v>
      </c>
      <c r="AN25" s="20">
        <f t="shared" si="42"/>
        <v>2</v>
      </c>
      <c r="AO25" s="20">
        <f t="shared" si="43"/>
        <v>0</v>
      </c>
      <c r="AP25" s="288"/>
      <c r="AQ25" s="288"/>
      <c r="AR25" s="288"/>
      <c r="AS25" s="291"/>
      <c r="AT25" s="272"/>
      <c r="AU25" s="325"/>
      <c r="AV25" s="305"/>
      <c r="AW25" s="323"/>
    </row>
    <row r="26" spans="1:49" x14ac:dyDescent="0.3">
      <c r="A26" s="10" t="s">
        <v>10</v>
      </c>
      <c r="B26" s="10" t="s">
        <v>16</v>
      </c>
      <c r="C26" s="10" t="s">
        <v>26</v>
      </c>
      <c r="D26" s="198" t="str">
        <f>'Scoreblad H-S-S-T'!D28</f>
        <v>Hasselt</v>
      </c>
      <c r="E26" s="199">
        <f>'Scoreblad H-S-S-T'!E28</f>
        <v>21</v>
      </c>
      <c r="F26" s="4" t="str">
        <f t="shared" si="12"/>
        <v>H-S-T-T</v>
      </c>
      <c r="G26" s="12" t="str">
        <f t="shared" si="26"/>
        <v>A</v>
      </c>
      <c r="H26" s="12" t="str">
        <f t="shared" si="27"/>
        <v>A</v>
      </c>
      <c r="I26" s="46">
        <f>SUM(J26:J29)</f>
        <v>201.01214987664244</v>
      </c>
      <c r="J26" s="201">
        <f>'Scoreblad H-S-S-T'!J28</f>
        <v>169.73837209302326</v>
      </c>
      <c r="K26" s="201">
        <f>'Scoreblad H-S-S-T'!K28</f>
        <v>102.06976744186046</v>
      </c>
      <c r="L26" s="201">
        <f>'Scoreblad H-S-S-T'!L28</f>
        <v>86.759302325581388</v>
      </c>
      <c r="M26" s="5">
        <f t="shared" si="40"/>
        <v>-67.668604651162795</v>
      </c>
      <c r="N26" s="46">
        <f>SUM(O26:O29)</f>
        <v>-95.364699984342025</v>
      </c>
      <c r="O26" s="5">
        <f t="shared" si="13"/>
        <v>-82.979069767441871</v>
      </c>
      <c r="P26" s="47">
        <f>IF(SUM(L26:L29)&gt;0,SUM(O26:O29)/SUM(L26:L29), "Blinde vlek")</f>
        <v>-0.90266920859480426</v>
      </c>
      <c r="Q26" s="6">
        <f t="shared" si="41"/>
        <v>-0.95642850441612071</v>
      </c>
      <c r="R26" s="126">
        <f>'Scoreblad H-S-S-T'!R28</f>
        <v>776</v>
      </c>
      <c r="S26" s="126">
        <f>'Scoreblad H-S-S-T'!S28</f>
        <v>102.06976744186046</v>
      </c>
      <c r="T26" s="126">
        <f>'Scoreblad H-S-S-T'!T28</f>
        <v>26150.799999999999</v>
      </c>
      <c r="U26" s="126">
        <f>'Scoreblad H-S-S-T'!U28</f>
        <v>905.18154152830709</v>
      </c>
      <c r="V26" s="6">
        <f t="shared" si="36"/>
        <v>0.13153320546631503</v>
      </c>
      <c r="W26" s="6">
        <f t="shared" si="37"/>
        <v>3.4613913973121552E-2</v>
      </c>
      <c r="X26" s="6" t="str">
        <f t="shared" si="38"/>
        <v>C</v>
      </c>
      <c r="Y26" s="46">
        <f>SUM(Z26:Z29)</f>
        <v>180</v>
      </c>
      <c r="Z26" s="193">
        <f>'Scoreblad H-S-S-T'!Z28</f>
        <v>152</v>
      </c>
      <c r="AA26" s="193">
        <f>'Scoreblad H-S-S-T'!AA28</f>
        <v>46</v>
      </c>
      <c r="AB26" s="193">
        <f>'Scoreblad H-S-S-T'!AB28</f>
        <v>106</v>
      </c>
      <c r="AC26" s="193">
        <f>'Scoreblad H-S-S-T'!AC28</f>
        <v>14</v>
      </c>
      <c r="AD26" s="5">
        <f t="shared" si="17"/>
        <v>92</v>
      </c>
      <c r="AE26" s="6">
        <f t="shared" si="2"/>
        <v>0.60526315789473684</v>
      </c>
      <c r="AF26" s="5" t="str">
        <f t="shared" si="28"/>
        <v>C</v>
      </c>
      <c r="AG26" s="46">
        <f>SUM(AD26:AD29)</f>
        <v>43</v>
      </c>
      <c r="AH26" s="5" t="str">
        <f t="shared" si="29"/>
        <v>C</v>
      </c>
      <c r="AI26" s="10" t="s">
        <v>26</v>
      </c>
      <c r="AJ26" s="48" t="str">
        <f t="shared" si="18"/>
        <v>Hasselt</v>
      </c>
      <c r="AK26" s="102">
        <v>1</v>
      </c>
      <c r="AL26" s="20">
        <f t="shared" si="3"/>
        <v>2</v>
      </c>
      <c r="AM26" s="20">
        <f t="shared" si="4"/>
        <v>2</v>
      </c>
      <c r="AN26" s="20">
        <f t="shared" si="42"/>
        <v>0</v>
      </c>
      <c r="AO26" s="20">
        <f t="shared" si="43"/>
        <v>0</v>
      </c>
      <c r="AP26" s="5">
        <f t="shared" ref="AP26:AP33" si="44">O26+AD26</f>
        <v>9.0209302325581291</v>
      </c>
      <c r="AQ26" s="5">
        <f t="shared" ref="AQ26:AQ33" si="45">O26+AD26+AK26</f>
        <v>10.020930232558129</v>
      </c>
      <c r="AR26" s="5">
        <f t="shared" ref="AR26:AR76" si="46">AA26+AC26</f>
        <v>60</v>
      </c>
      <c r="AS26" s="6">
        <f t="shared" ref="AS26:AS76" si="47">IF(AR26&gt;0,AP26/AR26,"Geen noden")</f>
        <v>0.15034883720930214</v>
      </c>
      <c r="AT26" s="49">
        <f t="shared" ref="AT26:AT73" si="48">IF(AP26&gt;0,0,IF(AP26&lt;-AK26,AK26,-AP26))</f>
        <v>0</v>
      </c>
      <c r="AU26" s="50">
        <f t="shared" ref="AU26:AU33" si="49">AT26*SUM(AL26:AO26)</f>
        <v>0</v>
      </c>
      <c r="AV26" s="50">
        <f t="shared" ref="AV26:AV28" si="50">IF(AT26&gt;0,AU26/AK26,0)</f>
        <v>0</v>
      </c>
      <c r="AW26" s="50" t="str">
        <f t="shared" ref="AW26:AW38" si="51">IF(AV26&gt;=$AZ$3,$AZ$2,IF(AV26&gt;=$BA$3,$BA$2,IF(AV26&gt;=$BB$3,$BB$2,$BC$2)))</f>
        <v>D</v>
      </c>
    </row>
    <row r="27" spans="1:49" x14ac:dyDescent="0.3">
      <c r="A27" s="10" t="s">
        <v>10</v>
      </c>
      <c r="B27" s="10" t="s">
        <v>16</v>
      </c>
      <c r="C27" s="10" t="s">
        <v>26</v>
      </c>
      <c r="D27" s="198" t="str">
        <f>'Scoreblad H-S-S-T'!D29</f>
        <v>Sint-Truiden</v>
      </c>
      <c r="E27" s="199">
        <f>'Scoreblad H-S-S-T'!E29</f>
        <v>24</v>
      </c>
      <c r="F27" s="4" t="str">
        <f t="shared" si="12"/>
        <v>H-S-T-T</v>
      </c>
      <c r="G27" s="12" t="str">
        <f t="shared" si="26"/>
        <v>A</v>
      </c>
      <c r="H27" s="12" t="str">
        <f t="shared" si="27"/>
        <v>Blinde vlek</v>
      </c>
      <c r="I27" s="46">
        <f>SUM(J26:J29)</f>
        <v>201.01214987664244</v>
      </c>
      <c r="J27" s="201">
        <f>'Scoreblad H-S-S-T'!J29</f>
        <v>0</v>
      </c>
      <c r="K27" s="201">
        <f>'Scoreblad H-S-S-T'!K29</f>
        <v>0</v>
      </c>
      <c r="L27" s="201">
        <f>'Scoreblad H-S-S-T'!L29</f>
        <v>0</v>
      </c>
      <c r="M27" s="5">
        <f t="shared" si="40"/>
        <v>0</v>
      </c>
      <c r="N27" s="46">
        <f>SUM(O26:O29)</f>
        <v>-95.364699984342025</v>
      </c>
      <c r="O27" s="5">
        <f t="shared" si="13"/>
        <v>0</v>
      </c>
      <c r="P27" s="47">
        <f>IF(SUM(L26:L29)&gt;0,SUM(O26:O29)/SUM(L26:L29), "Blinde vlek")</f>
        <v>-0.90266920859480426</v>
      </c>
      <c r="Q27" s="6" t="str">
        <f t="shared" si="41"/>
        <v>Blinde vlek</v>
      </c>
      <c r="R27" s="126">
        <f>'Scoreblad H-S-S-T'!R29</f>
        <v>110</v>
      </c>
      <c r="S27" s="126">
        <f>'Scoreblad H-S-S-T'!S29</f>
        <v>0</v>
      </c>
      <c r="T27" s="126">
        <f>'Scoreblad H-S-S-T'!T29</f>
        <v>26150.799999999999</v>
      </c>
      <c r="U27" s="126">
        <f>'Scoreblad H-S-S-T'!U29</f>
        <v>905.18154152830709</v>
      </c>
      <c r="V27" s="6" t="str">
        <f t="shared" si="36"/>
        <v>Blinde vlek</v>
      </c>
      <c r="W27" s="6">
        <f t="shared" si="37"/>
        <v>3.4613913973121552E-2</v>
      </c>
      <c r="X27" s="6" t="str">
        <f t="shared" si="38"/>
        <v>Blinde vlek</v>
      </c>
      <c r="Y27" s="46">
        <f>SUM(Z26:Z29)</f>
        <v>180</v>
      </c>
      <c r="Z27" s="193">
        <f>'Scoreblad H-S-S-T'!Z29</f>
        <v>0</v>
      </c>
      <c r="AA27" s="193">
        <f>'Scoreblad H-S-S-T'!AA29</f>
        <v>0</v>
      </c>
      <c r="AB27" s="193">
        <f>'Scoreblad H-S-S-T'!AB29</f>
        <v>0</v>
      </c>
      <c r="AC27" s="193">
        <f>'Scoreblad H-S-S-T'!AC29</f>
        <v>22</v>
      </c>
      <c r="AD27" s="5">
        <f t="shared" si="17"/>
        <v>-22</v>
      </c>
      <c r="AE27" s="6" t="str">
        <f t="shared" si="2"/>
        <v>Blinde vlek</v>
      </c>
      <c r="AF27" s="5" t="str">
        <f t="shared" si="28"/>
        <v>Blinde vlek</v>
      </c>
      <c r="AG27" s="46">
        <f>SUM(AD26:AD29)</f>
        <v>43</v>
      </c>
      <c r="AH27" s="5" t="str">
        <f t="shared" si="29"/>
        <v>C</v>
      </c>
      <c r="AI27" s="10" t="s">
        <v>26</v>
      </c>
      <c r="AJ27" s="48" t="str">
        <f t="shared" si="18"/>
        <v>Sint-Truiden</v>
      </c>
      <c r="AK27" s="102">
        <v>1</v>
      </c>
      <c r="AL27" s="20">
        <f t="shared" si="3"/>
        <v>2</v>
      </c>
      <c r="AM27" s="20">
        <f t="shared" si="4"/>
        <v>2</v>
      </c>
      <c r="AN27" s="20">
        <f t="shared" si="42"/>
        <v>2</v>
      </c>
      <c r="AO27" s="20">
        <f t="shared" si="43"/>
        <v>0</v>
      </c>
      <c r="AP27" s="5">
        <f t="shared" si="44"/>
        <v>-22</v>
      </c>
      <c r="AQ27" s="5">
        <f t="shared" si="45"/>
        <v>-21</v>
      </c>
      <c r="AR27" s="5">
        <f t="shared" si="46"/>
        <v>22</v>
      </c>
      <c r="AS27" s="6">
        <f t="shared" si="47"/>
        <v>-1</v>
      </c>
      <c r="AT27" s="49">
        <f t="shared" si="48"/>
        <v>1</v>
      </c>
      <c r="AU27" s="50">
        <f t="shared" si="49"/>
        <v>6</v>
      </c>
      <c r="AV27" s="50">
        <f t="shared" si="50"/>
        <v>6</v>
      </c>
      <c r="AW27" s="50" t="str">
        <f t="shared" si="51"/>
        <v>A</v>
      </c>
    </row>
    <row r="28" spans="1:49" x14ac:dyDescent="0.3">
      <c r="A28" s="10" t="s">
        <v>10</v>
      </c>
      <c r="B28" s="10" t="s">
        <v>16</v>
      </c>
      <c r="C28" s="10" t="s">
        <v>26</v>
      </c>
      <c r="D28" s="198" t="str">
        <f>'Scoreblad H-S-S-T'!D30</f>
        <v>Tienen</v>
      </c>
      <c r="E28" s="199">
        <f>'Scoreblad H-S-S-T'!E30</f>
        <v>17</v>
      </c>
      <c r="F28" s="4" t="str">
        <f t="shared" si="12"/>
        <v>H-S-T-T</v>
      </c>
      <c r="G28" s="12" t="str">
        <f t="shared" si="26"/>
        <v>A</v>
      </c>
      <c r="H28" s="12" t="str">
        <f t="shared" si="27"/>
        <v>B</v>
      </c>
      <c r="I28" s="46">
        <f>SUM(J26:J29)</f>
        <v>201.01214987664244</v>
      </c>
      <c r="J28" s="201">
        <f>'Scoreblad H-S-S-T'!J30</f>
        <v>5.5861456483126117</v>
      </c>
      <c r="K28" s="201">
        <f>'Scoreblad H-S-S-T'!K30</f>
        <v>5.3846153846153859</v>
      </c>
      <c r="L28" s="201">
        <f>'Scoreblad H-S-S-T'!L30</f>
        <v>4.5769230769230775</v>
      </c>
      <c r="M28" s="5">
        <f t="shared" si="40"/>
        <v>-0.20153026369722582</v>
      </c>
      <c r="N28" s="46">
        <f>SUM(O26:O29)</f>
        <v>-95.364699984342025</v>
      </c>
      <c r="O28" s="5">
        <f t="shared" si="13"/>
        <v>-1.0092225713895342</v>
      </c>
      <c r="P28" s="47">
        <f>IF(SUM(L26:L29)&gt;0,SUM(O26:O29)/SUM(L26:L29), "Blinde vlek")</f>
        <v>-0.90266920859480426</v>
      </c>
      <c r="Q28" s="6">
        <f>IF(L28&gt;0,(L28-J28)/L28,"Blinde vlek")</f>
        <v>-0.22050241055569653</v>
      </c>
      <c r="R28" s="126">
        <f>'Scoreblad H-S-S-T'!R30</f>
        <v>229.7</v>
      </c>
      <c r="S28" s="126">
        <f>'Scoreblad H-S-S-T'!S30</f>
        <v>5.3846153846153859</v>
      </c>
      <c r="T28" s="126">
        <f>'Scoreblad H-S-S-T'!T30</f>
        <v>26150.799999999999</v>
      </c>
      <c r="U28" s="126">
        <f>'Scoreblad H-S-S-T'!U30</f>
        <v>905.18154152830709</v>
      </c>
      <c r="V28" s="6">
        <f t="shared" si="36"/>
        <v>2.3441947690968159E-2</v>
      </c>
      <c r="W28" s="6">
        <f t="shared" si="37"/>
        <v>3.4613913973121552E-2</v>
      </c>
      <c r="X28" s="6" t="str">
        <f t="shared" si="38"/>
        <v>B</v>
      </c>
      <c r="Y28" s="46">
        <f>SUM(Z26:Z29)</f>
        <v>180</v>
      </c>
      <c r="Z28" s="193">
        <f>'Scoreblad H-S-S-T'!Z30</f>
        <v>5</v>
      </c>
      <c r="AA28" s="193">
        <f>'Scoreblad H-S-S-T'!AA30</f>
        <v>1</v>
      </c>
      <c r="AB28" s="193">
        <f>'Scoreblad H-S-S-T'!AB30</f>
        <v>4</v>
      </c>
      <c r="AC28" s="193">
        <f>'Scoreblad H-S-S-T'!AC30</f>
        <v>15</v>
      </c>
      <c r="AD28" s="5">
        <f t="shared" si="17"/>
        <v>-11</v>
      </c>
      <c r="AE28" s="6">
        <f t="shared" si="2"/>
        <v>-2.2000000000000002</v>
      </c>
      <c r="AF28" s="5" t="str">
        <f t="shared" si="28"/>
        <v>A</v>
      </c>
      <c r="AG28" s="46">
        <f>SUM(AD26:AD29)</f>
        <v>43</v>
      </c>
      <c r="AH28" s="5" t="str">
        <f t="shared" si="29"/>
        <v>C</v>
      </c>
      <c r="AI28" s="10" t="s">
        <v>26</v>
      </c>
      <c r="AJ28" s="48" t="str">
        <f t="shared" si="18"/>
        <v>Tienen</v>
      </c>
      <c r="AK28" s="102">
        <v>1</v>
      </c>
      <c r="AL28" s="20">
        <f t="shared" si="3"/>
        <v>1</v>
      </c>
      <c r="AM28" s="20">
        <f t="shared" si="4"/>
        <v>2</v>
      </c>
      <c r="AN28" s="20">
        <f t="shared" si="42"/>
        <v>2</v>
      </c>
      <c r="AO28" s="20">
        <f t="shared" si="43"/>
        <v>0</v>
      </c>
      <c r="AP28" s="5">
        <f t="shared" si="44"/>
        <v>-12.009222571389534</v>
      </c>
      <c r="AQ28" s="5">
        <f t="shared" si="45"/>
        <v>-11.009222571389534</v>
      </c>
      <c r="AR28" s="5">
        <f t="shared" si="46"/>
        <v>16</v>
      </c>
      <c r="AS28" s="6">
        <f t="shared" si="47"/>
        <v>-0.75057641071184589</v>
      </c>
      <c r="AT28" s="49">
        <f t="shared" si="48"/>
        <v>1</v>
      </c>
      <c r="AU28" s="50">
        <f t="shared" si="49"/>
        <v>5</v>
      </c>
      <c r="AV28" s="50">
        <f t="shared" si="50"/>
        <v>5</v>
      </c>
      <c r="AW28" s="50" t="str">
        <f t="shared" si="51"/>
        <v>B</v>
      </c>
    </row>
    <row r="29" spans="1:49" x14ac:dyDescent="0.3">
      <c r="A29" s="10" t="s">
        <v>10</v>
      </c>
      <c r="B29" s="10" t="s">
        <v>16</v>
      </c>
      <c r="C29" s="10" t="s">
        <v>26</v>
      </c>
      <c r="D29" s="198" t="str">
        <f>'Scoreblad H-S-S-T'!D31</f>
        <v>Tongeren</v>
      </c>
      <c r="E29" s="199">
        <f>'Scoreblad H-S-S-T'!E31</f>
        <v>25</v>
      </c>
      <c r="F29" s="4" t="str">
        <f t="shared" si="12"/>
        <v>H-S-T-T</v>
      </c>
      <c r="G29" s="12" t="str">
        <f t="shared" si="26"/>
        <v>A</v>
      </c>
      <c r="H29" s="12" t="str">
        <f t="shared" si="27"/>
        <v>A</v>
      </c>
      <c r="I29" s="46">
        <f>SUM(J26:J29)</f>
        <v>201.01214987664244</v>
      </c>
      <c r="J29" s="201">
        <f>'Scoreblad H-S-S-T'!J31</f>
        <v>25.687632135306551</v>
      </c>
      <c r="K29" s="201">
        <f>'Scoreblad H-S-S-T'!K31</f>
        <v>16.836734693877553</v>
      </c>
      <c r="L29" s="201">
        <f>'Scoreblad H-S-S-T'!L31</f>
        <v>14.311224489795919</v>
      </c>
      <c r="M29" s="5">
        <f t="shared" si="40"/>
        <v>-8.850897441428998</v>
      </c>
      <c r="N29" s="46">
        <f>SUM(O26:O29)</f>
        <v>-95.364699984342025</v>
      </c>
      <c r="O29" s="5">
        <f t="shared" si="13"/>
        <v>-11.376407645510632</v>
      </c>
      <c r="P29" s="47">
        <f>IF(SUM(L26:L29)&gt;0,SUM(O26:O29)/SUM(L26:L29), "Blinde vlek")</f>
        <v>-0.90266920859480426</v>
      </c>
      <c r="Q29" s="6">
        <f t="shared" ref="Q29:Q79" si="52">IF(L29&gt;0,(L29-J29)/L29,"Blinde vlek")</f>
        <v>-0.79492901908024383</v>
      </c>
      <c r="R29" s="126">
        <f>'Scoreblad H-S-S-T'!R31</f>
        <v>757.2</v>
      </c>
      <c r="S29" s="126">
        <f>'Scoreblad H-S-S-T'!S31</f>
        <v>16.836734693877553</v>
      </c>
      <c r="T29" s="126">
        <f>'Scoreblad H-S-S-T'!T31</f>
        <v>26150.799999999999</v>
      </c>
      <c r="U29" s="126">
        <f>'Scoreblad H-S-S-T'!U31</f>
        <v>905.18154152830709</v>
      </c>
      <c r="V29" s="6">
        <f t="shared" si="36"/>
        <v>2.2235518613150491E-2</v>
      </c>
      <c r="W29" s="6">
        <f t="shared" si="37"/>
        <v>3.4613913973121552E-2</v>
      </c>
      <c r="X29" s="6" t="str">
        <f t="shared" si="38"/>
        <v>B</v>
      </c>
      <c r="Y29" s="46">
        <f>SUM(Z26:Z29)</f>
        <v>180</v>
      </c>
      <c r="Z29" s="193">
        <f>'Scoreblad H-S-S-T'!Z31</f>
        <v>23</v>
      </c>
      <c r="AA29" s="193">
        <f>'Scoreblad H-S-S-T'!AA31</f>
        <v>15</v>
      </c>
      <c r="AB29" s="193">
        <f>'Scoreblad H-S-S-T'!AB31</f>
        <v>8</v>
      </c>
      <c r="AC29" s="193">
        <f>'Scoreblad H-S-S-T'!AC31</f>
        <v>24</v>
      </c>
      <c r="AD29" s="5">
        <f t="shared" ref="AD29:AD79" si="53">AB29-AC29</f>
        <v>-16</v>
      </c>
      <c r="AE29" s="6">
        <f t="shared" ref="AE29:AE79" si="54">IF(AA29=0,"Blinde vlek",AD29/Z29)</f>
        <v>-0.69565217391304346</v>
      </c>
      <c r="AF29" s="5" t="str">
        <f t="shared" si="28"/>
        <v>A</v>
      </c>
      <c r="AG29" s="46">
        <f>SUM(AD26:AD29)</f>
        <v>43</v>
      </c>
      <c r="AH29" s="5" t="str">
        <f t="shared" si="29"/>
        <v>C</v>
      </c>
      <c r="AI29" s="10" t="s">
        <v>26</v>
      </c>
      <c r="AJ29" s="48" t="str">
        <f t="shared" si="18"/>
        <v>Tongeren</v>
      </c>
      <c r="AK29" s="102">
        <v>1</v>
      </c>
      <c r="AL29" s="20">
        <f t="shared" si="3"/>
        <v>2</v>
      </c>
      <c r="AM29" s="20">
        <f t="shared" si="4"/>
        <v>2</v>
      </c>
      <c r="AN29" s="20">
        <f t="shared" ref="AN29:AN79" si="55">IF(AF29= "A",2,IF(AF29 = "Blinde vlek",2,IF(AF29 = "B",1,0)))</f>
        <v>2</v>
      </c>
      <c r="AO29" s="20">
        <f t="shared" ref="AO29:AO79" si="56">IF(AH29= "A",2,IF(AH29 = "Blinde vlek",2,IF(AH29 = "B",1,0)))</f>
        <v>0</v>
      </c>
      <c r="AP29" s="5">
        <f t="shared" si="44"/>
        <v>-27.376407645510632</v>
      </c>
      <c r="AQ29" s="5">
        <f t="shared" si="45"/>
        <v>-26.376407645510632</v>
      </c>
      <c r="AR29" s="5">
        <f t="shared" si="46"/>
        <v>39</v>
      </c>
      <c r="AS29" s="6">
        <f t="shared" si="47"/>
        <v>-0.7019591703977085</v>
      </c>
      <c r="AT29" s="49">
        <f t="shared" si="48"/>
        <v>1</v>
      </c>
      <c r="AU29" s="50">
        <f t="shared" si="49"/>
        <v>6</v>
      </c>
      <c r="AV29" s="50">
        <f t="shared" ref="AV29:AV79" si="57">IF(AT29&gt;0,AU29/AK29,0)</f>
        <v>6</v>
      </c>
      <c r="AW29" s="50" t="str">
        <f t="shared" si="51"/>
        <v>A</v>
      </c>
    </row>
    <row r="30" spans="1:49" x14ac:dyDescent="0.3">
      <c r="A30" s="59" t="s">
        <v>17</v>
      </c>
      <c r="B30" s="59" t="s">
        <v>11</v>
      </c>
      <c r="C30" s="59" t="s">
        <v>27</v>
      </c>
      <c r="D30" s="198" t="str">
        <f>'Scoreblad H-S-S-T'!D32</f>
        <v>Hasselt</v>
      </c>
      <c r="E30" s="199">
        <f>'Scoreblad H-S-S-T'!E32</f>
        <v>21</v>
      </c>
      <c r="F30" s="4" t="str">
        <f t="shared" si="12"/>
        <v>H-S-T-T</v>
      </c>
      <c r="G30" s="12" t="str">
        <f t="shared" si="26"/>
        <v>B</v>
      </c>
      <c r="H30" s="12" t="str">
        <f t="shared" si="27"/>
        <v>Blinde vlek</v>
      </c>
      <c r="I30" s="46">
        <f>SUM(J30:J33)</f>
        <v>131.17177589852005</v>
      </c>
      <c r="J30" s="201">
        <f>'Scoreblad H-S-S-T'!J32</f>
        <v>0</v>
      </c>
      <c r="K30" s="201">
        <f>'Scoreblad H-S-S-T'!K32</f>
        <v>0</v>
      </c>
      <c r="L30" s="201">
        <f>'Scoreblad H-S-S-T'!L32</f>
        <v>0</v>
      </c>
      <c r="M30" s="5">
        <f t="shared" si="40"/>
        <v>0</v>
      </c>
      <c r="N30" s="46">
        <f>SUM(O30:O33)</f>
        <v>-24.285266176521027</v>
      </c>
      <c r="O30" s="5">
        <f t="shared" si="13"/>
        <v>0</v>
      </c>
      <c r="P30" s="47">
        <f>IF(SUM(L30:L33)&gt;0,SUM(O30:O33)/SUM(L30:L33), "Blinde vlek")</f>
        <v>-0.22720609214094969</v>
      </c>
      <c r="Q30" s="6" t="str">
        <f t="shared" si="52"/>
        <v>Blinde vlek</v>
      </c>
      <c r="R30" s="126">
        <f>'Scoreblad H-S-S-T'!R32</f>
        <v>776</v>
      </c>
      <c r="S30" s="126">
        <f>'Scoreblad H-S-S-T'!S32</f>
        <v>0</v>
      </c>
      <c r="T30" s="126">
        <f>'Scoreblad H-S-S-T'!T32</f>
        <v>26150.799999999999</v>
      </c>
      <c r="U30" s="126">
        <f>'Scoreblad H-S-S-T'!U32</f>
        <v>2480.8366546223519</v>
      </c>
      <c r="V30" s="6" t="str">
        <f>IF(S30&gt;0,S30/R30,"Blinde vlek")</f>
        <v>Blinde vlek</v>
      </c>
      <c r="W30" s="6">
        <f>IF(U30&gt;0,U30/T30,"Blinde vlek")</f>
        <v>9.486656831234043E-2</v>
      </c>
      <c r="X30" s="6" t="str">
        <f t="shared" si="38"/>
        <v>Blinde vlek</v>
      </c>
      <c r="Y30" s="46">
        <f>SUM(Z30:Z33)</f>
        <v>112</v>
      </c>
      <c r="Z30" s="193">
        <f>'Scoreblad H-S-S-T'!Z32</f>
        <v>0</v>
      </c>
      <c r="AA30" s="193">
        <f>'Scoreblad H-S-S-T'!AA32</f>
        <v>0</v>
      </c>
      <c r="AB30" s="193">
        <f>'Scoreblad H-S-S-T'!AB32</f>
        <v>0</v>
      </c>
      <c r="AC30" s="193">
        <f>'Scoreblad H-S-S-T'!AC32</f>
        <v>40</v>
      </c>
      <c r="AD30" s="5">
        <f t="shared" si="53"/>
        <v>-40</v>
      </c>
      <c r="AE30" s="6" t="str">
        <f t="shared" si="54"/>
        <v>Blinde vlek</v>
      </c>
      <c r="AF30" s="5" t="str">
        <f t="shared" si="28"/>
        <v>Blinde vlek</v>
      </c>
      <c r="AG30" s="46">
        <f>SUM(AD30:AD33)</f>
        <v>-47</v>
      </c>
      <c r="AH30" s="5" t="str">
        <f t="shared" si="29"/>
        <v>A</v>
      </c>
      <c r="AI30" s="59" t="s">
        <v>27</v>
      </c>
      <c r="AJ30" s="48" t="str">
        <f t="shared" si="18"/>
        <v>Hasselt</v>
      </c>
      <c r="AK30" s="102">
        <v>1</v>
      </c>
      <c r="AL30" s="20">
        <f t="shared" si="3"/>
        <v>2</v>
      </c>
      <c r="AM30" s="20">
        <f t="shared" si="4"/>
        <v>1</v>
      </c>
      <c r="AN30" s="20">
        <f t="shared" si="55"/>
        <v>2</v>
      </c>
      <c r="AO30" s="20">
        <f t="shared" si="56"/>
        <v>2</v>
      </c>
      <c r="AP30" s="5">
        <f t="shared" si="44"/>
        <v>-40</v>
      </c>
      <c r="AQ30" s="5">
        <f t="shared" si="45"/>
        <v>-39</v>
      </c>
      <c r="AR30" s="5">
        <f t="shared" si="46"/>
        <v>40</v>
      </c>
      <c r="AS30" s="6">
        <f t="shared" si="47"/>
        <v>-1</v>
      </c>
      <c r="AT30" s="49">
        <f t="shared" si="48"/>
        <v>1</v>
      </c>
      <c r="AU30" s="50">
        <f t="shared" si="49"/>
        <v>7</v>
      </c>
      <c r="AV30" s="50">
        <f t="shared" si="57"/>
        <v>7</v>
      </c>
      <c r="AW30" s="50" t="str">
        <f t="shared" si="51"/>
        <v>A</v>
      </c>
    </row>
    <row r="31" spans="1:49" x14ac:dyDescent="0.3">
      <c r="A31" s="59" t="s">
        <v>17</v>
      </c>
      <c r="B31" s="59" t="s">
        <v>11</v>
      </c>
      <c r="C31" s="59" t="s">
        <v>27</v>
      </c>
      <c r="D31" s="198" t="str">
        <f>'Scoreblad H-S-S-T'!D33</f>
        <v>Sint-Truiden</v>
      </c>
      <c r="E31" s="199">
        <f>'Scoreblad H-S-S-T'!E33</f>
        <v>24</v>
      </c>
      <c r="F31" s="4" t="str">
        <f t="shared" si="12"/>
        <v>H-S-T-T</v>
      </c>
      <c r="G31" s="12" t="str">
        <f t="shared" si="26"/>
        <v>B</v>
      </c>
      <c r="H31" s="12" t="str">
        <f t="shared" si="27"/>
        <v>A</v>
      </c>
      <c r="I31" s="46">
        <f>SUM(J30:J33)</f>
        <v>131.17177589852005</v>
      </c>
      <c r="J31" s="201">
        <f>'Scoreblad H-S-S-T'!J33</f>
        <v>58.033826638477791</v>
      </c>
      <c r="K31" s="201">
        <f>'Scoreblad H-S-S-T'!K33</f>
        <v>48.503937007874015</v>
      </c>
      <c r="L31" s="201">
        <f>'Scoreblad H-S-S-T'!L33</f>
        <v>41.228346456692911</v>
      </c>
      <c r="M31" s="5">
        <f t="shared" si="40"/>
        <v>-9.5298896306037761</v>
      </c>
      <c r="N31" s="46">
        <f>SUM(O30:O33)</f>
        <v>-24.285266176521027</v>
      </c>
      <c r="O31" s="5">
        <f t="shared" si="13"/>
        <v>-16.80548018178488</v>
      </c>
      <c r="P31" s="47">
        <f>IF(SUM(L30:L33)&gt;0,SUM(O30:O33)/SUM(L30:L33), "Blinde vlek")</f>
        <v>-0.22720609214094969</v>
      </c>
      <c r="Q31" s="6">
        <f t="shared" si="52"/>
        <v>-0.40761955368347591</v>
      </c>
      <c r="R31" s="126">
        <f>'Scoreblad H-S-S-T'!R33</f>
        <v>110</v>
      </c>
      <c r="S31" s="126">
        <f>'Scoreblad H-S-S-T'!S33</f>
        <v>48.503937007874015</v>
      </c>
      <c r="T31" s="126">
        <f>'Scoreblad H-S-S-T'!T33</f>
        <v>26150.799999999999</v>
      </c>
      <c r="U31" s="126">
        <f>'Scoreblad H-S-S-T'!U33</f>
        <v>2480.8366546223519</v>
      </c>
      <c r="V31" s="6">
        <f t="shared" si="36"/>
        <v>0.44094488188976377</v>
      </c>
      <c r="W31" s="6">
        <f t="shared" si="37"/>
        <v>9.486656831234043E-2</v>
      </c>
      <c r="X31" s="6" t="str">
        <f t="shared" si="38"/>
        <v>C</v>
      </c>
      <c r="Y31" s="46">
        <f>SUM(Z30:Z33)</f>
        <v>112</v>
      </c>
      <c r="Z31" s="193">
        <f>'Scoreblad H-S-S-T'!Z33</f>
        <v>48</v>
      </c>
      <c r="AA31" s="193">
        <f>'Scoreblad H-S-S-T'!AA33</f>
        <v>33</v>
      </c>
      <c r="AB31" s="193">
        <f>'Scoreblad H-S-S-T'!AB33</f>
        <v>15</v>
      </c>
      <c r="AC31" s="193">
        <f>'Scoreblad H-S-S-T'!AC33</f>
        <v>12</v>
      </c>
      <c r="AD31" s="5">
        <f t="shared" si="53"/>
        <v>3</v>
      </c>
      <c r="AE31" s="6">
        <f t="shared" si="54"/>
        <v>6.25E-2</v>
      </c>
      <c r="AF31" s="5" t="str">
        <f t="shared" si="28"/>
        <v>B</v>
      </c>
      <c r="AG31" s="46">
        <f>SUM(AD30:AD33)</f>
        <v>-47</v>
      </c>
      <c r="AH31" s="5" t="str">
        <f t="shared" si="29"/>
        <v>A</v>
      </c>
      <c r="AI31" s="59" t="s">
        <v>27</v>
      </c>
      <c r="AJ31" s="48" t="str">
        <f t="shared" si="18"/>
        <v>Sint-Truiden</v>
      </c>
      <c r="AK31" s="102">
        <v>1</v>
      </c>
      <c r="AL31" s="20">
        <f t="shared" si="3"/>
        <v>2</v>
      </c>
      <c r="AM31" s="20">
        <f t="shared" si="4"/>
        <v>1</v>
      </c>
      <c r="AN31" s="20">
        <f t="shared" si="55"/>
        <v>1</v>
      </c>
      <c r="AO31" s="20">
        <f t="shared" si="56"/>
        <v>2</v>
      </c>
      <c r="AP31" s="5">
        <f t="shared" si="44"/>
        <v>-13.80548018178488</v>
      </c>
      <c r="AQ31" s="5">
        <f t="shared" si="45"/>
        <v>-12.80548018178488</v>
      </c>
      <c r="AR31" s="5">
        <f t="shared" si="46"/>
        <v>45</v>
      </c>
      <c r="AS31" s="6">
        <f t="shared" si="47"/>
        <v>-0.30678844848410847</v>
      </c>
      <c r="AT31" s="49">
        <f t="shared" si="48"/>
        <v>1</v>
      </c>
      <c r="AU31" s="50">
        <f t="shared" si="49"/>
        <v>6</v>
      </c>
      <c r="AV31" s="50">
        <f t="shared" si="57"/>
        <v>6</v>
      </c>
      <c r="AW31" s="50" t="str">
        <f t="shared" si="51"/>
        <v>A</v>
      </c>
    </row>
    <row r="32" spans="1:49" x14ac:dyDescent="0.3">
      <c r="A32" s="59" t="s">
        <v>17</v>
      </c>
      <c r="B32" s="59" t="s">
        <v>11</v>
      </c>
      <c r="C32" s="59" t="s">
        <v>27</v>
      </c>
      <c r="D32" s="191" t="str">
        <f>'Scoreblad H-S-S-T'!D34</f>
        <v>Tienen</v>
      </c>
      <c r="E32" s="199">
        <f>'Scoreblad H-S-S-T'!E34</f>
        <v>17</v>
      </c>
      <c r="F32" s="4" t="str">
        <f t="shared" si="12"/>
        <v>H-S-T-T</v>
      </c>
      <c r="G32" s="12" t="str">
        <f t="shared" si="26"/>
        <v>B</v>
      </c>
      <c r="H32" s="12" t="str">
        <f t="shared" si="27"/>
        <v>B</v>
      </c>
      <c r="I32" s="46">
        <f>SUM(J30:J33)</f>
        <v>131.17177589852005</v>
      </c>
      <c r="J32" s="201">
        <f>'Scoreblad H-S-S-T'!J34</f>
        <v>17</v>
      </c>
      <c r="K32" s="192">
        <f>'Scoreblad H-S-S-T'!K34</f>
        <v>17</v>
      </c>
      <c r="L32" s="192">
        <f>'Scoreblad H-S-S-T'!L34</f>
        <v>17</v>
      </c>
      <c r="M32" s="5">
        <f t="shared" si="40"/>
        <v>0</v>
      </c>
      <c r="N32" s="46">
        <f>SUM(O30:O33)</f>
        <v>-24.285266176521027</v>
      </c>
      <c r="O32" s="5">
        <f t="shared" si="13"/>
        <v>0</v>
      </c>
      <c r="P32" s="47">
        <f>IF(SUM(L30:L33)&gt;0,SUM(O30:O33)/SUM(L30:L33), "Blinde vlek")</f>
        <v>-0.22720609214094969</v>
      </c>
      <c r="Q32" s="6">
        <f t="shared" si="52"/>
        <v>0</v>
      </c>
      <c r="R32" s="126">
        <f>'Scoreblad H-S-S-T'!R34</f>
        <v>229.7</v>
      </c>
      <c r="S32" s="126">
        <f>'Scoreblad H-S-S-T'!S34</f>
        <v>0</v>
      </c>
      <c r="T32" s="126">
        <f>'Scoreblad H-S-S-T'!T34</f>
        <v>26150.799999999999</v>
      </c>
      <c r="U32" s="126">
        <f>'Scoreblad H-S-S-T'!U34</f>
        <v>2480.8366546223519</v>
      </c>
      <c r="V32" s="6" t="str">
        <f t="shared" si="36"/>
        <v>Blinde vlek</v>
      </c>
      <c r="W32" s="6">
        <f t="shared" si="37"/>
        <v>9.486656831234043E-2</v>
      </c>
      <c r="X32" s="6" t="str">
        <f t="shared" si="38"/>
        <v>Blinde vlek</v>
      </c>
      <c r="Y32" s="46">
        <f>SUM(Z30:Z33)</f>
        <v>112</v>
      </c>
      <c r="Z32" s="193">
        <f>'Scoreblad H-S-S-T'!Z34</f>
        <v>17</v>
      </c>
      <c r="AA32" s="193">
        <f>'Scoreblad H-S-S-T'!AA34</f>
        <v>7</v>
      </c>
      <c r="AB32" s="193">
        <f>'Scoreblad H-S-S-T'!AB34</f>
        <v>10</v>
      </c>
      <c r="AC32" s="193">
        <f>'Scoreblad H-S-S-T'!AC34</f>
        <v>20</v>
      </c>
      <c r="AD32" s="5">
        <f t="shared" si="53"/>
        <v>-10</v>
      </c>
      <c r="AE32" s="6">
        <f t="shared" si="54"/>
        <v>-0.58823529411764708</v>
      </c>
      <c r="AF32" s="5" t="str">
        <f t="shared" si="28"/>
        <v>A</v>
      </c>
      <c r="AG32" s="46">
        <f>SUM(AD30:AD33)</f>
        <v>-47</v>
      </c>
      <c r="AH32" s="5" t="str">
        <f t="shared" si="29"/>
        <v>A</v>
      </c>
      <c r="AI32" s="59" t="s">
        <v>27</v>
      </c>
      <c r="AJ32" s="48" t="str">
        <f t="shared" si="18"/>
        <v>Tienen</v>
      </c>
      <c r="AK32" s="102">
        <v>1</v>
      </c>
      <c r="AL32" s="20">
        <f t="shared" ref="AL32:AL56" si="58">IF(H32= "A",2,IF(H32 = "Blinde vlek",2,IF(H32 = "B",1,0)))</f>
        <v>1</v>
      </c>
      <c r="AM32" s="20">
        <f t="shared" ref="AM32:AM56" si="59">IF(G32= "A",2,IF(G32 = "Blinde vlek",2,IF(G32 = "B",1,0)))</f>
        <v>1</v>
      </c>
      <c r="AN32" s="20">
        <f t="shared" si="55"/>
        <v>2</v>
      </c>
      <c r="AO32" s="20">
        <f t="shared" si="56"/>
        <v>2</v>
      </c>
      <c r="AP32" s="5">
        <f t="shared" si="44"/>
        <v>-10</v>
      </c>
      <c r="AQ32" s="5">
        <f t="shared" si="45"/>
        <v>-9</v>
      </c>
      <c r="AR32" s="5">
        <f t="shared" si="46"/>
        <v>27</v>
      </c>
      <c r="AS32" s="6">
        <f t="shared" si="47"/>
        <v>-0.37037037037037035</v>
      </c>
      <c r="AT32" s="49">
        <f t="shared" si="48"/>
        <v>1</v>
      </c>
      <c r="AU32" s="50">
        <f t="shared" si="49"/>
        <v>6</v>
      </c>
      <c r="AV32" s="50">
        <f t="shared" si="57"/>
        <v>6</v>
      </c>
      <c r="AW32" s="50" t="str">
        <f t="shared" si="51"/>
        <v>A</v>
      </c>
    </row>
    <row r="33" spans="1:49" x14ac:dyDescent="0.3">
      <c r="A33" s="59" t="s">
        <v>17</v>
      </c>
      <c r="B33" s="59" t="s">
        <v>11</v>
      </c>
      <c r="C33" s="59" t="s">
        <v>27</v>
      </c>
      <c r="D33" s="198" t="str">
        <f>'Scoreblad H-S-S-T'!D35</f>
        <v>Tongeren</v>
      </c>
      <c r="E33" s="199">
        <f>'Scoreblad H-S-S-T'!E35</f>
        <v>25</v>
      </c>
      <c r="F33" s="4" t="str">
        <f t="shared" si="12"/>
        <v>H-S-T-T</v>
      </c>
      <c r="G33" s="12" t="str">
        <f t="shared" si="26"/>
        <v>B</v>
      </c>
      <c r="H33" s="12" t="str">
        <f t="shared" si="27"/>
        <v>B</v>
      </c>
      <c r="I33" s="46">
        <f>SUM(J30:J33)</f>
        <v>131.17177589852005</v>
      </c>
      <c r="J33" s="201">
        <f>'Scoreblad H-S-S-T'!J35</f>
        <v>56.137949260042269</v>
      </c>
      <c r="K33" s="201">
        <f>'Scoreblad H-S-S-T'!K35</f>
        <v>57.244897959183675</v>
      </c>
      <c r="L33" s="201">
        <f>'Scoreblad H-S-S-T'!L35</f>
        <v>48.658163265306122</v>
      </c>
      <c r="M33" s="5">
        <f t="shared" si="40"/>
        <v>1.1069486991414053</v>
      </c>
      <c r="N33" s="46">
        <f>SUM(O30:O33)</f>
        <v>-24.285266176521027</v>
      </c>
      <c r="O33" s="5">
        <f t="shared" si="13"/>
        <v>-7.4797859947361474</v>
      </c>
      <c r="P33" s="47">
        <f>IF(SUM(L30:L33)&gt;0,SUM(O30:O33)/SUM(L30:L33), "Blinde vlek")</f>
        <v>-0.22720609214094969</v>
      </c>
      <c r="Q33" s="6">
        <f t="shared" si="52"/>
        <v>-0.15372109205916798</v>
      </c>
      <c r="R33" s="126">
        <f>'Scoreblad H-S-S-T'!R35</f>
        <v>757.2</v>
      </c>
      <c r="S33" s="126">
        <f>'Scoreblad H-S-S-T'!S35</f>
        <v>57.244897959183675</v>
      </c>
      <c r="T33" s="126">
        <f>'Scoreblad H-S-S-T'!T35</f>
        <v>26150.799999999999</v>
      </c>
      <c r="U33" s="126">
        <f>'Scoreblad H-S-S-T'!U35</f>
        <v>2480.8366546223519</v>
      </c>
      <c r="V33" s="6">
        <f t="shared" si="36"/>
        <v>7.5600763284711658E-2</v>
      </c>
      <c r="W33" s="6">
        <f t="shared" si="37"/>
        <v>9.486656831234043E-2</v>
      </c>
      <c r="X33" s="6" t="str">
        <f t="shared" si="38"/>
        <v>B</v>
      </c>
      <c r="Y33" s="46">
        <f>SUM(Z30:Z33)</f>
        <v>112</v>
      </c>
      <c r="Z33" s="193">
        <f>'Scoreblad H-S-S-T'!Z35</f>
        <v>47</v>
      </c>
      <c r="AA33" s="193">
        <f>'Scoreblad H-S-S-T'!AA35</f>
        <v>22</v>
      </c>
      <c r="AB33" s="193">
        <f>'Scoreblad H-S-S-T'!AB35</f>
        <v>25</v>
      </c>
      <c r="AC33" s="193">
        <f>'Scoreblad H-S-S-T'!AC35</f>
        <v>25</v>
      </c>
      <c r="AD33" s="5">
        <f t="shared" si="53"/>
        <v>0</v>
      </c>
      <c r="AE33" s="6">
        <f t="shared" si="54"/>
        <v>0</v>
      </c>
      <c r="AF33" s="5" t="str">
        <f t="shared" si="28"/>
        <v>B</v>
      </c>
      <c r="AG33" s="46">
        <f>SUM(AD30:AD33)</f>
        <v>-47</v>
      </c>
      <c r="AH33" s="5" t="str">
        <f t="shared" si="29"/>
        <v>A</v>
      </c>
      <c r="AI33" s="59" t="s">
        <v>27</v>
      </c>
      <c r="AJ33" s="48" t="str">
        <f t="shared" si="18"/>
        <v>Tongeren</v>
      </c>
      <c r="AK33" s="102">
        <v>1</v>
      </c>
      <c r="AL33" s="20">
        <f t="shared" si="58"/>
        <v>1</v>
      </c>
      <c r="AM33" s="20">
        <f t="shared" si="59"/>
        <v>1</v>
      </c>
      <c r="AN33" s="20">
        <f t="shared" si="55"/>
        <v>1</v>
      </c>
      <c r="AO33" s="20">
        <f t="shared" si="56"/>
        <v>2</v>
      </c>
      <c r="AP33" s="5">
        <f t="shared" si="44"/>
        <v>-7.4797859947361474</v>
      </c>
      <c r="AQ33" s="5">
        <f t="shared" si="45"/>
        <v>-6.4797859947361474</v>
      </c>
      <c r="AR33" s="5">
        <f t="shared" si="46"/>
        <v>47</v>
      </c>
      <c r="AS33" s="6">
        <f t="shared" si="47"/>
        <v>-0.15914438286672655</v>
      </c>
      <c r="AT33" s="49">
        <f t="shared" si="48"/>
        <v>1</v>
      </c>
      <c r="AU33" s="50">
        <f t="shared" si="49"/>
        <v>5</v>
      </c>
      <c r="AV33" s="50">
        <f t="shared" si="57"/>
        <v>5</v>
      </c>
      <c r="AW33" s="50" t="str">
        <f t="shared" si="51"/>
        <v>B</v>
      </c>
    </row>
    <row r="34" spans="1:49" x14ac:dyDescent="0.3">
      <c r="A34" s="10" t="s">
        <v>17</v>
      </c>
      <c r="B34" s="10" t="s">
        <v>12</v>
      </c>
      <c r="C34" s="10" t="s">
        <v>28</v>
      </c>
      <c r="D34" s="198" t="str">
        <f>'Scoreblad H-S-S-T'!D36</f>
        <v>Hasselt</v>
      </c>
      <c r="E34" s="199">
        <f>'Scoreblad H-S-S-T'!E36</f>
        <v>21</v>
      </c>
      <c r="F34" s="4" t="str">
        <f t="shared" si="12"/>
        <v>H-S-T-T</v>
      </c>
      <c r="G34" s="12" t="str">
        <f t="shared" si="26"/>
        <v>B</v>
      </c>
      <c r="H34" s="12" t="str">
        <f t="shared" si="27"/>
        <v>Blinde vlek</v>
      </c>
      <c r="I34" s="46">
        <f>SUM(J34:J37)</f>
        <v>6.7167019027484143</v>
      </c>
      <c r="J34" s="201">
        <f>'Scoreblad H-S-S-T'!J36</f>
        <v>0</v>
      </c>
      <c r="K34" s="201">
        <f>'Scoreblad H-S-S-T'!K36</f>
        <v>0</v>
      </c>
      <c r="L34" s="201">
        <f>'Scoreblad H-S-S-T'!L36</f>
        <v>0</v>
      </c>
      <c r="M34" s="5">
        <f t="shared" si="40"/>
        <v>0</v>
      </c>
      <c r="N34" s="46">
        <f>SUM(O34:O37)</f>
        <v>-0.90037537213616892</v>
      </c>
      <c r="O34" s="5">
        <f t="shared" si="13"/>
        <v>0</v>
      </c>
      <c r="P34" s="47">
        <f>IF(SUM(L34:L37)&gt;0,SUM(O34:O37)/SUM(L34:L37), "Blinde vlek")</f>
        <v>-0.1548013797707799</v>
      </c>
      <c r="Q34" s="6" t="str">
        <f t="shared" si="52"/>
        <v>Blinde vlek</v>
      </c>
      <c r="R34" s="126">
        <f>'Scoreblad H-S-S-T'!R36</f>
        <v>776</v>
      </c>
      <c r="S34" s="126">
        <f>'Scoreblad H-S-S-T'!S36</f>
        <v>0</v>
      </c>
      <c r="T34" s="126">
        <f>'Scoreblad H-S-S-T'!T36</f>
        <v>26150.799999999999</v>
      </c>
      <c r="U34" s="126">
        <f>'Scoreblad H-S-S-T'!U36</f>
        <v>184.43253604003627</v>
      </c>
      <c r="V34" s="6" t="str">
        <f t="shared" si="36"/>
        <v>Blinde vlek</v>
      </c>
      <c r="W34" s="6">
        <f t="shared" si="37"/>
        <v>7.0526536870778823E-3</v>
      </c>
      <c r="X34" s="6" t="str">
        <f t="shared" si="38"/>
        <v>Blinde vlek</v>
      </c>
      <c r="Y34" s="46">
        <f>SUM(Z34:Z37)</f>
        <v>6</v>
      </c>
      <c r="Z34" s="193">
        <f>'Scoreblad H-S-S-T'!Z36</f>
        <v>0</v>
      </c>
      <c r="AA34" s="193">
        <f>'Scoreblad H-S-S-T'!AA36</f>
        <v>0</v>
      </c>
      <c r="AB34" s="193">
        <f>'Scoreblad H-S-S-T'!AB36</f>
        <v>0</v>
      </c>
      <c r="AC34" s="193">
        <f>'Scoreblad H-S-S-T'!AC36</f>
        <v>5</v>
      </c>
      <c r="AD34" s="5">
        <f t="shared" si="53"/>
        <v>-5</v>
      </c>
      <c r="AE34" s="6" t="str">
        <f t="shared" si="54"/>
        <v>Blinde vlek</v>
      </c>
      <c r="AF34" s="5" t="str">
        <f t="shared" si="28"/>
        <v>Blinde vlek</v>
      </c>
      <c r="AG34" s="46">
        <f>SUM(AD34:AD37)</f>
        <v>-12</v>
      </c>
      <c r="AH34" s="5" t="str">
        <f t="shared" si="29"/>
        <v>A</v>
      </c>
      <c r="AI34" s="10" t="s">
        <v>28</v>
      </c>
      <c r="AJ34" s="48" t="str">
        <f t="shared" si="18"/>
        <v>Hasselt</v>
      </c>
      <c r="AK34" s="102">
        <v>1</v>
      </c>
      <c r="AL34" s="20">
        <f t="shared" si="58"/>
        <v>2</v>
      </c>
      <c r="AM34" s="20">
        <f t="shared" si="59"/>
        <v>1</v>
      </c>
      <c r="AN34" s="20">
        <f t="shared" si="55"/>
        <v>2</v>
      </c>
      <c r="AO34" s="20">
        <f t="shared" si="56"/>
        <v>2</v>
      </c>
      <c r="AP34" s="300">
        <f>N34+AG34</f>
        <v>-12.900375372136169</v>
      </c>
      <c r="AQ34" s="300">
        <f>SUM(AK34:AK37)+AP34</f>
        <v>-8.9003753721361694</v>
      </c>
      <c r="AR34" s="300">
        <f>SUM(AA34:AA37,AC34:AC37)</f>
        <v>18</v>
      </c>
      <c r="AS34" s="298">
        <f>IF(AR34&gt;0,AP34/AR34,"Geen noden")</f>
        <v>-0.71668752067423158</v>
      </c>
      <c r="AT34" s="300">
        <f>SUM(AK34:AK37)</f>
        <v>4</v>
      </c>
      <c r="AU34" s="302">
        <f>AT34*$AZ$8*(AM34+AO34)</f>
        <v>24</v>
      </c>
      <c r="AV34" s="304">
        <f>IF(AT34&gt;0,AU34/SUM(AK34:AK37),0)</f>
        <v>6</v>
      </c>
      <c r="AW34" s="304" t="str">
        <f t="shared" si="51"/>
        <v>A</v>
      </c>
    </row>
    <row r="35" spans="1:49" x14ac:dyDescent="0.3">
      <c r="A35" s="10" t="s">
        <v>17</v>
      </c>
      <c r="B35" s="10" t="s">
        <v>12</v>
      </c>
      <c r="C35" s="10" t="s">
        <v>28</v>
      </c>
      <c r="D35" s="198" t="str">
        <f>'Scoreblad H-S-S-T'!D37</f>
        <v>Sint-Truiden</v>
      </c>
      <c r="E35" s="199">
        <f>'Scoreblad H-S-S-T'!E37</f>
        <v>24</v>
      </c>
      <c r="F35" s="4" t="str">
        <f t="shared" si="12"/>
        <v>H-S-T-T</v>
      </c>
      <c r="G35" s="12" t="str">
        <f t="shared" si="26"/>
        <v>B</v>
      </c>
      <c r="H35" s="12" t="str">
        <f t="shared" si="27"/>
        <v>Blinde vlek</v>
      </c>
      <c r="I35" s="46">
        <f>SUM(J34:J37)</f>
        <v>6.7167019027484143</v>
      </c>
      <c r="J35" s="201">
        <f>'Scoreblad H-S-S-T'!J37</f>
        <v>0</v>
      </c>
      <c r="K35" s="201">
        <f>'Scoreblad H-S-S-T'!K37</f>
        <v>0</v>
      </c>
      <c r="L35" s="201">
        <f>'Scoreblad H-S-S-T'!L37</f>
        <v>0</v>
      </c>
      <c r="M35" s="5">
        <f t="shared" si="40"/>
        <v>0</v>
      </c>
      <c r="N35" s="46">
        <f>SUM(O34:O37)</f>
        <v>-0.90037537213616892</v>
      </c>
      <c r="O35" s="5">
        <f t="shared" si="13"/>
        <v>0</v>
      </c>
      <c r="P35" s="47">
        <f>IF(SUM(L34:L37)&gt;0,SUM(O34:O37)/SUM(L34:L37), "Blinde vlek")</f>
        <v>-0.1548013797707799</v>
      </c>
      <c r="Q35" s="6" t="str">
        <f t="shared" si="52"/>
        <v>Blinde vlek</v>
      </c>
      <c r="R35" s="126">
        <f>'Scoreblad H-S-S-T'!R37</f>
        <v>110</v>
      </c>
      <c r="S35" s="126">
        <f>'Scoreblad H-S-S-T'!S37</f>
        <v>0</v>
      </c>
      <c r="T35" s="126">
        <f>'Scoreblad H-S-S-T'!T37</f>
        <v>26150.799999999999</v>
      </c>
      <c r="U35" s="126">
        <f>'Scoreblad H-S-S-T'!U37</f>
        <v>184.43253604003627</v>
      </c>
      <c r="V35" s="6" t="str">
        <f t="shared" si="36"/>
        <v>Blinde vlek</v>
      </c>
      <c r="W35" s="6">
        <f t="shared" si="37"/>
        <v>7.0526536870778823E-3</v>
      </c>
      <c r="X35" s="6" t="str">
        <f t="shared" si="38"/>
        <v>Blinde vlek</v>
      </c>
      <c r="Y35" s="46">
        <f>SUM(Z34:Z37)</f>
        <v>6</v>
      </c>
      <c r="Z35" s="193">
        <f>'Scoreblad H-S-S-T'!Z37</f>
        <v>0</v>
      </c>
      <c r="AA35" s="193">
        <f>'Scoreblad H-S-S-T'!AA37</f>
        <v>0</v>
      </c>
      <c r="AB35" s="193">
        <f>'Scoreblad H-S-S-T'!AB37</f>
        <v>0</v>
      </c>
      <c r="AC35" s="193">
        <f>'Scoreblad H-S-S-T'!AC37</f>
        <v>2</v>
      </c>
      <c r="AD35" s="5">
        <f t="shared" si="53"/>
        <v>-2</v>
      </c>
      <c r="AE35" s="6" t="str">
        <f t="shared" si="54"/>
        <v>Blinde vlek</v>
      </c>
      <c r="AF35" s="5" t="str">
        <f t="shared" si="28"/>
        <v>Blinde vlek</v>
      </c>
      <c r="AG35" s="46">
        <f>SUM(AD34:AD37)</f>
        <v>-12</v>
      </c>
      <c r="AH35" s="5" t="str">
        <f t="shared" si="29"/>
        <v>A</v>
      </c>
      <c r="AI35" s="10" t="s">
        <v>28</v>
      </c>
      <c r="AJ35" s="48" t="str">
        <f t="shared" si="18"/>
        <v>Sint-Truiden</v>
      </c>
      <c r="AK35" s="102">
        <v>1</v>
      </c>
      <c r="AL35" s="20">
        <f t="shared" si="58"/>
        <v>2</v>
      </c>
      <c r="AM35" s="20">
        <f t="shared" si="59"/>
        <v>1</v>
      </c>
      <c r="AN35" s="20">
        <f t="shared" si="55"/>
        <v>2</v>
      </c>
      <c r="AO35" s="20">
        <f t="shared" si="56"/>
        <v>2</v>
      </c>
      <c r="AP35" s="301"/>
      <c r="AQ35" s="301"/>
      <c r="AR35" s="301"/>
      <c r="AS35" s="299"/>
      <c r="AT35" s="301"/>
      <c r="AU35" s="303"/>
      <c r="AV35" s="305"/>
      <c r="AW35" s="305"/>
    </row>
    <row r="36" spans="1:49" x14ac:dyDescent="0.3">
      <c r="A36" s="10" t="s">
        <v>17</v>
      </c>
      <c r="B36" s="10" t="s">
        <v>12</v>
      </c>
      <c r="C36" s="10" t="s">
        <v>28</v>
      </c>
      <c r="D36" s="191" t="str">
        <f>'Scoreblad H-S-S-T'!D38</f>
        <v>Tienen</v>
      </c>
      <c r="E36" s="199">
        <f>'Scoreblad H-S-S-T'!E38</f>
        <v>17</v>
      </c>
      <c r="F36" s="4" t="str">
        <f t="shared" si="12"/>
        <v>H-S-T-T</v>
      </c>
      <c r="G36" s="12" t="str">
        <f t="shared" si="26"/>
        <v>B</v>
      </c>
      <c r="H36" s="12" t="str">
        <f t="shared" si="27"/>
        <v>Blinde vlek</v>
      </c>
      <c r="I36" s="46">
        <f>SUM(J34:J37)</f>
        <v>6.7167019027484143</v>
      </c>
      <c r="J36" s="201">
        <f>'Scoreblad H-S-S-T'!J38</f>
        <v>2</v>
      </c>
      <c r="K36" s="192">
        <f>'Scoreblad H-S-S-T'!K38</f>
        <v>2</v>
      </c>
      <c r="L36" s="192">
        <f>'Scoreblad H-S-S-T'!L38</f>
        <v>2</v>
      </c>
      <c r="M36" s="5">
        <f t="shared" si="40"/>
        <v>0</v>
      </c>
      <c r="N36" s="46">
        <f>SUM(O34:O37)</f>
        <v>-0.90037537213616892</v>
      </c>
      <c r="O36" s="5">
        <f t="shared" si="13"/>
        <v>0</v>
      </c>
      <c r="P36" s="47">
        <f>IF(SUM(L34:L37)&gt;0,SUM(O34:O37)/SUM(L34:L37), "Blinde vlek")</f>
        <v>-0.1548013797707799</v>
      </c>
      <c r="Q36" s="6">
        <f t="shared" si="52"/>
        <v>0</v>
      </c>
      <c r="R36" s="126">
        <f>'Scoreblad H-S-S-T'!R38</f>
        <v>229.7</v>
      </c>
      <c r="S36" s="126">
        <f>'Scoreblad H-S-S-T'!S38</f>
        <v>0</v>
      </c>
      <c r="T36" s="126">
        <f>'Scoreblad H-S-S-T'!T38</f>
        <v>26150.799999999999</v>
      </c>
      <c r="U36" s="126">
        <f>'Scoreblad H-S-S-T'!U38</f>
        <v>184.43253604003627</v>
      </c>
      <c r="V36" s="6" t="str">
        <f t="shared" si="36"/>
        <v>Blinde vlek</v>
      </c>
      <c r="W36" s="6">
        <f t="shared" si="37"/>
        <v>7.0526536870778823E-3</v>
      </c>
      <c r="X36" s="6" t="str">
        <f t="shared" si="38"/>
        <v>Blinde vlek</v>
      </c>
      <c r="Y36" s="46">
        <f>SUM(Z34:Z37)</f>
        <v>6</v>
      </c>
      <c r="Z36" s="193">
        <f>'Scoreblad H-S-S-T'!Z38</f>
        <v>2</v>
      </c>
      <c r="AA36" s="193">
        <f>'Scoreblad H-S-S-T'!AA38</f>
        <v>2</v>
      </c>
      <c r="AB36" s="193">
        <f>'Scoreblad H-S-S-T'!AB38</f>
        <v>0</v>
      </c>
      <c r="AC36" s="193">
        <f>'Scoreblad H-S-S-T'!AC38</f>
        <v>0</v>
      </c>
      <c r="AD36" s="5">
        <f t="shared" si="53"/>
        <v>0</v>
      </c>
      <c r="AE36" s="6">
        <f t="shared" si="54"/>
        <v>0</v>
      </c>
      <c r="AF36" s="5" t="str">
        <f t="shared" si="28"/>
        <v>B</v>
      </c>
      <c r="AG36" s="46">
        <f>SUM(AD34:AD37)</f>
        <v>-12</v>
      </c>
      <c r="AH36" s="5" t="str">
        <f t="shared" si="29"/>
        <v>A</v>
      </c>
      <c r="AI36" s="10" t="s">
        <v>28</v>
      </c>
      <c r="AJ36" s="48" t="str">
        <f t="shared" si="18"/>
        <v>Tienen</v>
      </c>
      <c r="AK36" s="102">
        <v>1</v>
      </c>
      <c r="AL36" s="20">
        <f t="shared" si="58"/>
        <v>2</v>
      </c>
      <c r="AM36" s="20">
        <f t="shared" si="59"/>
        <v>1</v>
      </c>
      <c r="AN36" s="20">
        <f t="shared" si="55"/>
        <v>1</v>
      </c>
      <c r="AO36" s="20">
        <f t="shared" si="56"/>
        <v>2</v>
      </c>
      <c r="AP36" s="301"/>
      <c r="AQ36" s="301"/>
      <c r="AR36" s="301"/>
      <c r="AS36" s="299"/>
      <c r="AT36" s="301"/>
      <c r="AU36" s="303"/>
      <c r="AV36" s="305"/>
      <c r="AW36" s="305"/>
    </row>
    <row r="37" spans="1:49" x14ac:dyDescent="0.3">
      <c r="A37" s="10" t="s">
        <v>17</v>
      </c>
      <c r="B37" s="10" t="s">
        <v>12</v>
      </c>
      <c r="C37" s="10" t="s">
        <v>28</v>
      </c>
      <c r="D37" s="198" t="str">
        <f>'Scoreblad H-S-S-T'!D39</f>
        <v>Tongeren</v>
      </c>
      <c r="E37" s="199">
        <f>'Scoreblad H-S-S-T'!E39</f>
        <v>25</v>
      </c>
      <c r="F37" s="4" t="str">
        <f t="shared" si="12"/>
        <v>H-S-T-T</v>
      </c>
      <c r="G37" s="12" t="str">
        <f t="shared" si="26"/>
        <v>B</v>
      </c>
      <c r="H37" s="12" t="str">
        <f t="shared" si="27"/>
        <v>Blinde vlek</v>
      </c>
      <c r="I37" s="46">
        <f>SUM(J34:J37)</f>
        <v>6.7167019027484143</v>
      </c>
      <c r="J37" s="201">
        <f>'Scoreblad H-S-S-T'!J39</f>
        <v>4.7167019027484143</v>
      </c>
      <c r="K37" s="201">
        <f>'Scoreblad H-S-S-T'!K39</f>
        <v>4.4897959183673475</v>
      </c>
      <c r="L37" s="201">
        <f>'Scoreblad H-S-S-T'!L39</f>
        <v>3.8163265306122454</v>
      </c>
      <c r="M37" s="5">
        <f t="shared" si="40"/>
        <v>-0.22690598438106679</v>
      </c>
      <c r="N37" s="46">
        <f>SUM(O34:O37)</f>
        <v>-0.90037537213616892</v>
      </c>
      <c r="O37" s="5">
        <f t="shared" si="13"/>
        <v>-0.90037537213616892</v>
      </c>
      <c r="P37" s="47">
        <f>IF(SUM(L34:L37)&gt;0,SUM(O34:O37)/SUM(L34:L37), "Blinde vlek")</f>
        <v>-0.1548013797707799</v>
      </c>
      <c r="Q37" s="6">
        <f t="shared" si="52"/>
        <v>-0.23592723654904957</v>
      </c>
      <c r="R37" s="126">
        <f>'Scoreblad H-S-S-T'!R39</f>
        <v>757.2</v>
      </c>
      <c r="S37" s="126">
        <f>'Scoreblad H-S-S-T'!S39</f>
        <v>4.4897959183673475</v>
      </c>
      <c r="T37" s="126">
        <f>'Scoreblad H-S-S-T'!T39</f>
        <v>26150.799999999999</v>
      </c>
      <c r="U37" s="126">
        <f>'Scoreblad H-S-S-T'!U39</f>
        <v>184.43253604003627</v>
      </c>
      <c r="V37" s="6">
        <f t="shared" si="36"/>
        <v>5.9294716301734642E-3</v>
      </c>
      <c r="W37" s="6">
        <f t="shared" si="37"/>
        <v>7.0526536870778823E-3</v>
      </c>
      <c r="X37" s="6" t="str">
        <f t="shared" si="38"/>
        <v>B</v>
      </c>
      <c r="Y37" s="46">
        <f>SUM(Z34:Z37)</f>
        <v>6</v>
      </c>
      <c r="Z37" s="193">
        <f>'Scoreblad H-S-S-T'!Z39</f>
        <v>4</v>
      </c>
      <c r="AA37" s="193">
        <f>'Scoreblad H-S-S-T'!AA39</f>
        <v>1</v>
      </c>
      <c r="AB37" s="193">
        <f>'Scoreblad H-S-S-T'!AB39</f>
        <v>3</v>
      </c>
      <c r="AC37" s="193">
        <f>'Scoreblad H-S-S-T'!AC39</f>
        <v>8</v>
      </c>
      <c r="AD37" s="5">
        <f t="shared" si="53"/>
        <v>-5</v>
      </c>
      <c r="AE37" s="6">
        <f t="shared" si="54"/>
        <v>-1.25</v>
      </c>
      <c r="AF37" s="5" t="str">
        <f t="shared" si="28"/>
        <v>A</v>
      </c>
      <c r="AG37" s="46">
        <f>SUM(AD34:AD37)</f>
        <v>-12</v>
      </c>
      <c r="AH37" s="5" t="str">
        <f t="shared" si="29"/>
        <v>A</v>
      </c>
      <c r="AI37" s="10" t="s">
        <v>28</v>
      </c>
      <c r="AJ37" s="48" t="str">
        <f t="shared" si="18"/>
        <v>Tongeren</v>
      </c>
      <c r="AK37" s="102">
        <v>1</v>
      </c>
      <c r="AL37" s="20">
        <f t="shared" si="58"/>
        <v>2</v>
      </c>
      <c r="AM37" s="20">
        <f t="shared" si="59"/>
        <v>1</v>
      </c>
      <c r="AN37" s="20">
        <f t="shared" si="55"/>
        <v>2</v>
      </c>
      <c r="AO37" s="20">
        <f t="shared" si="56"/>
        <v>2</v>
      </c>
      <c r="AP37" s="306"/>
      <c r="AQ37" s="301"/>
      <c r="AR37" s="301"/>
      <c r="AS37" s="299"/>
      <c r="AT37" s="301"/>
      <c r="AU37" s="303"/>
      <c r="AV37" s="305"/>
      <c r="AW37" s="323"/>
    </row>
    <row r="38" spans="1:49" x14ac:dyDescent="0.3">
      <c r="A38" s="56" t="s">
        <v>17</v>
      </c>
      <c r="B38" s="56" t="s">
        <v>13</v>
      </c>
      <c r="C38" s="56" t="s">
        <v>29</v>
      </c>
      <c r="D38" s="198" t="str">
        <f>'Scoreblad H-S-S-T'!D40</f>
        <v>Hasselt</v>
      </c>
      <c r="E38" s="199">
        <f>'Scoreblad H-S-S-T'!E40</f>
        <v>21</v>
      </c>
      <c r="F38" s="4" t="str">
        <f t="shared" si="12"/>
        <v>H-S-T-T</v>
      </c>
      <c r="G38" s="12" t="str">
        <f t="shared" si="26"/>
        <v>Blinde vlek</v>
      </c>
      <c r="H38" s="12" t="str">
        <f t="shared" si="27"/>
        <v>Blinde vlek</v>
      </c>
      <c r="I38" s="46">
        <f>SUM(J38:J41)</f>
        <v>3.075052854122621</v>
      </c>
      <c r="J38" s="201">
        <f>'Scoreblad H-S-S-T'!J40</f>
        <v>0</v>
      </c>
      <c r="K38" s="201">
        <f>'Scoreblad H-S-S-T'!K40</f>
        <v>0</v>
      </c>
      <c r="L38" s="201">
        <f>'Scoreblad H-S-S-T'!L40</f>
        <v>0</v>
      </c>
      <c r="M38" s="5">
        <f t="shared" si="40"/>
        <v>0</v>
      </c>
      <c r="N38" s="46">
        <f>SUM(O38:O41)</f>
        <v>2.6494369417957468</v>
      </c>
      <c r="O38" s="5">
        <f t="shared" si="13"/>
        <v>0</v>
      </c>
      <c r="P38" s="47">
        <f>IF(SUM(L38:L41)&gt;0,SUM(O38:O41)/SUM(L38:L41), "Blinde vlek")</f>
        <v>0.46282499161494328</v>
      </c>
      <c r="Q38" s="6" t="str">
        <f t="shared" si="52"/>
        <v>Blinde vlek</v>
      </c>
      <c r="R38" s="126">
        <f>'Scoreblad H-S-S-T'!R40</f>
        <v>776</v>
      </c>
      <c r="S38" s="126">
        <f>'Scoreblad H-S-S-T'!S40</f>
        <v>0</v>
      </c>
      <c r="T38" s="126">
        <f>'Scoreblad H-S-S-T'!T40</f>
        <v>26150.799999999999</v>
      </c>
      <c r="U38" s="126">
        <f>'Scoreblad H-S-S-T'!U40</f>
        <v>189.76498596200634</v>
      </c>
      <c r="V38" s="6" t="str">
        <f t="shared" si="36"/>
        <v>Blinde vlek</v>
      </c>
      <c r="W38" s="6">
        <f t="shared" si="37"/>
        <v>7.2565652279091399E-3</v>
      </c>
      <c r="X38" s="6" t="str">
        <f t="shared" si="38"/>
        <v>Blinde vlek</v>
      </c>
      <c r="Y38" s="46">
        <f>SUM(Z38:Z41)</f>
        <v>2</v>
      </c>
      <c r="Z38" s="193">
        <f>'Scoreblad H-S-S-T'!Z40</f>
        <v>0</v>
      </c>
      <c r="AA38" s="193">
        <f>'Scoreblad H-S-S-T'!AA40</f>
        <v>0</v>
      </c>
      <c r="AB38" s="193">
        <f>'Scoreblad H-S-S-T'!AB40</f>
        <v>0</v>
      </c>
      <c r="AC38" s="193">
        <f>'Scoreblad H-S-S-T'!AC40</f>
        <v>2</v>
      </c>
      <c r="AD38" s="5">
        <f t="shared" si="53"/>
        <v>-2</v>
      </c>
      <c r="AE38" s="6" t="str">
        <f t="shared" si="54"/>
        <v>Blinde vlek</v>
      </c>
      <c r="AF38" s="5" t="str">
        <f t="shared" si="28"/>
        <v>Blinde vlek</v>
      </c>
      <c r="AG38" s="46">
        <f>SUM(AD38:AD41)</f>
        <v>-1</v>
      </c>
      <c r="AH38" s="5" t="str">
        <f t="shared" si="29"/>
        <v>A</v>
      </c>
      <c r="AI38" s="56" t="s">
        <v>29</v>
      </c>
      <c r="AJ38" s="48" t="str">
        <f t="shared" si="18"/>
        <v>Hasselt</v>
      </c>
      <c r="AK38" s="102">
        <v>1</v>
      </c>
      <c r="AL38" s="20">
        <f t="shared" si="58"/>
        <v>2</v>
      </c>
      <c r="AM38" s="20">
        <f t="shared" si="59"/>
        <v>2</v>
      </c>
      <c r="AN38" s="20">
        <f t="shared" si="55"/>
        <v>2</v>
      </c>
      <c r="AO38" s="20">
        <f t="shared" si="56"/>
        <v>2</v>
      </c>
      <c r="AP38" s="281">
        <f>N38+AG38</f>
        <v>1.6494369417957468</v>
      </c>
      <c r="AQ38" s="281">
        <f>SUM(AK38:AK41)+AP38</f>
        <v>5.6494369417957468</v>
      </c>
      <c r="AR38" s="281">
        <f>SUM(AA38:AA41,AC38:AC41)</f>
        <v>3</v>
      </c>
      <c r="AS38" s="284">
        <f>IF(AR38&gt;0,AP38/AR38,"Geen noden")</f>
        <v>0.54981231393191565</v>
      </c>
      <c r="AT38" s="281">
        <f>SUM(AK38:AK41)</f>
        <v>4</v>
      </c>
      <c r="AU38" s="302">
        <f>AT38*$AZ$8*(AM38+AO38)</f>
        <v>32</v>
      </c>
      <c r="AV38" s="304">
        <f>IF(AT38&gt;0,AU38/SUM(AK38:AK41),0)</f>
        <v>8</v>
      </c>
      <c r="AW38" s="304" t="str">
        <f t="shared" si="51"/>
        <v>A</v>
      </c>
    </row>
    <row r="39" spans="1:49" x14ac:dyDescent="0.3">
      <c r="A39" s="56" t="s">
        <v>17</v>
      </c>
      <c r="B39" s="56" t="s">
        <v>13</v>
      </c>
      <c r="C39" s="56" t="s">
        <v>29</v>
      </c>
      <c r="D39" s="198" t="str">
        <f>'Scoreblad H-S-S-T'!D41</f>
        <v>Sint-Truiden</v>
      </c>
      <c r="E39" s="199">
        <f>'Scoreblad H-S-S-T'!E41</f>
        <v>24</v>
      </c>
      <c r="F39" s="4" t="str">
        <f t="shared" si="12"/>
        <v>H-S-T-T</v>
      </c>
      <c r="G39" s="12" t="str">
        <f t="shared" si="26"/>
        <v>Blinde vlek</v>
      </c>
      <c r="H39" s="12" t="str">
        <f t="shared" si="27"/>
        <v>Blinde vlek</v>
      </c>
      <c r="I39" s="46">
        <f>SUM(J38:J41)</f>
        <v>3.075052854122621</v>
      </c>
      <c r="J39" s="201">
        <f>'Scoreblad H-S-S-T'!J41</f>
        <v>0</v>
      </c>
      <c r="K39" s="201">
        <f>'Scoreblad H-S-S-T'!K41</f>
        <v>0</v>
      </c>
      <c r="L39" s="201">
        <f>'Scoreblad H-S-S-T'!L41</f>
        <v>0</v>
      </c>
      <c r="M39" s="5">
        <f t="shared" si="40"/>
        <v>0</v>
      </c>
      <c r="N39" s="46">
        <f>SUM(O38:O41)</f>
        <v>2.6494369417957468</v>
      </c>
      <c r="O39" s="5">
        <f t="shared" si="13"/>
        <v>0</v>
      </c>
      <c r="P39" s="47">
        <f>IF(SUM(L38:L41)&gt;0,SUM(O38:O41)/SUM(L38:L41), "Blinde vlek")</f>
        <v>0.46282499161494328</v>
      </c>
      <c r="Q39" s="6" t="str">
        <f t="shared" si="52"/>
        <v>Blinde vlek</v>
      </c>
      <c r="R39" s="126">
        <f>'Scoreblad H-S-S-T'!R41</f>
        <v>110</v>
      </c>
      <c r="S39" s="126">
        <f>'Scoreblad H-S-S-T'!S41</f>
        <v>0</v>
      </c>
      <c r="T39" s="126">
        <f>'Scoreblad H-S-S-T'!T41</f>
        <v>26150.799999999999</v>
      </c>
      <c r="U39" s="126">
        <f>'Scoreblad H-S-S-T'!U41</f>
        <v>189.76498596200634</v>
      </c>
      <c r="V39" s="6" t="str">
        <f t="shared" si="36"/>
        <v>Blinde vlek</v>
      </c>
      <c r="W39" s="6">
        <f t="shared" si="37"/>
        <v>7.2565652279091399E-3</v>
      </c>
      <c r="X39" s="6" t="str">
        <f t="shared" si="38"/>
        <v>Blinde vlek</v>
      </c>
      <c r="Y39" s="46">
        <f>SUM(Z38:Z41)</f>
        <v>2</v>
      </c>
      <c r="Z39" s="193">
        <f>'Scoreblad H-S-S-T'!Z41</f>
        <v>0</v>
      </c>
      <c r="AA39" s="193">
        <f>'Scoreblad H-S-S-T'!AA41</f>
        <v>0</v>
      </c>
      <c r="AB39" s="193">
        <f>'Scoreblad H-S-S-T'!AB41</f>
        <v>0</v>
      </c>
      <c r="AC39" s="193">
        <f>'Scoreblad H-S-S-T'!AC41</f>
        <v>0</v>
      </c>
      <c r="AD39" s="5">
        <f t="shared" si="53"/>
        <v>0</v>
      </c>
      <c r="AE39" s="6" t="str">
        <f t="shared" si="54"/>
        <v>Blinde vlek</v>
      </c>
      <c r="AF39" s="5" t="str">
        <f t="shared" si="28"/>
        <v>Blinde vlek</v>
      </c>
      <c r="AG39" s="46">
        <f>SUM(AD38:AD41)</f>
        <v>-1</v>
      </c>
      <c r="AH39" s="5" t="str">
        <f t="shared" si="29"/>
        <v>A</v>
      </c>
      <c r="AI39" s="56" t="s">
        <v>29</v>
      </c>
      <c r="AJ39" s="48" t="str">
        <f t="shared" si="18"/>
        <v>Sint-Truiden</v>
      </c>
      <c r="AK39" s="102">
        <v>1</v>
      </c>
      <c r="AL39" s="20">
        <f t="shared" si="58"/>
        <v>2</v>
      </c>
      <c r="AM39" s="20">
        <f t="shared" si="59"/>
        <v>2</v>
      </c>
      <c r="AN39" s="20">
        <f t="shared" si="55"/>
        <v>2</v>
      </c>
      <c r="AO39" s="20">
        <f t="shared" si="56"/>
        <v>2</v>
      </c>
      <c r="AP39" s="282"/>
      <c r="AQ39" s="282"/>
      <c r="AR39" s="282"/>
      <c r="AS39" s="285"/>
      <c r="AT39" s="282"/>
      <c r="AU39" s="303"/>
      <c r="AV39" s="305"/>
      <c r="AW39" s="305"/>
    </row>
    <row r="40" spans="1:49" x14ac:dyDescent="0.3">
      <c r="A40" s="56" t="s">
        <v>17</v>
      </c>
      <c r="B40" s="56" t="s">
        <v>13</v>
      </c>
      <c r="C40" s="56" t="s">
        <v>29</v>
      </c>
      <c r="D40" s="198" t="str">
        <f>'Scoreblad H-S-S-T'!D42</f>
        <v>Tienen</v>
      </c>
      <c r="E40" s="199">
        <f>'Scoreblad H-S-S-T'!E42</f>
        <v>17</v>
      </c>
      <c r="F40" s="4" t="str">
        <f t="shared" si="12"/>
        <v>H-S-T-T</v>
      </c>
      <c r="G40" s="12" t="str">
        <f t="shared" si="26"/>
        <v>Blinde vlek</v>
      </c>
      <c r="H40" s="12" t="str">
        <f t="shared" si="27"/>
        <v>Blinde vlek</v>
      </c>
      <c r="I40" s="46">
        <f>SUM(J38:J41)</f>
        <v>3.075052854122621</v>
      </c>
      <c r="J40" s="201">
        <f>'Scoreblad H-S-S-T'!J42</f>
        <v>0</v>
      </c>
      <c r="K40" s="201">
        <f>'Scoreblad H-S-S-T'!K42</f>
        <v>0</v>
      </c>
      <c r="L40" s="201">
        <f>'Scoreblad H-S-S-T'!L42</f>
        <v>0</v>
      </c>
      <c r="M40" s="5">
        <f t="shared" si="40"/>
        <v>0</v>
      </c>
      <c r="N40" s="46">
        <f>SUM(O38:O41)</f>
        <v>2.6494369417957468</v>
      </c>
      <c r="O40" s="5">
        <f t="shared" si="13"/>
        <v>0</v>
      </c>
      <c r="P40" s="47">
        <f>IF(SUM(L38:L41)&gt;0,SUM(O38:O41)/SUM(L38:L41), "Blinde vlek")</f>
        <v>0.46282499161494328</v>
      </c>
      <c r="Q40" s="6" t="str">
        <f t="shared" si="52"/>
        <v>Blinde vlek</v>
      </c>
      <c r="R40" s="126">
        <f>'Scoreblad H-S-S-T'!R42</f>
        <v>229.7</v>
      </c>
      <c r="S40" s="126">
        <f>'Scoreblad H-S-S-T'!S42</f>
        <v>0</v>
      </c>
      <c r="T40" s="126">
        <f>'Scoreblad H-S-S-T'!T42</f>
        <v>26150.799999999999</v>
      </c>
      <c r="U40" s="126">
        <f>'Scoreblad H-S-S-T'!U42</f>
        <v>189.76498596200634</v>
      </c>
      <c r="V40" s="6" t="str">
        <f t="shared" si="36"/>
        <v>Blinde vlek</v>
      </c>
      <c r="W40" s="6">
        <f t="shared" si="37"/>
        <v>7.2565652279091399E-3</v>
      </c>
      <c r="X40" s="6" t="str">
        <f t="shared" si="38"/>
        <v>Blinde vlek</v>
      </c>
      <c r="Y40" s="46">
        <f>SUM(Z38:Z41)</f>
        <v>2</v>
      </c>
      <c r="Z40" s="193">
        <f>'Scoreblad H-S-S-T'!Z42</f>
        <v>0</v>
      </c>
      <c r="AA40" s="193">
        <f>'Scoreblad H-S-S-T'!AA42</f>
        <v>0</v>
      </c>
      <c r="AB40" s="193">
        <f>'Scoreblad H-S-S-T'!AB42</f>
        <v>0</v>
      </c>
      <c r="AC40" s="193">
        <f>'Scoreblad H-S-S-T'!AC42</f>
        <v>0</v>
      </c>
      <c r="AD40" s="5">
        <f t="shared" si="53"/>
        <v>0</v>
      </c>
      <c r="AE40" s="6" t="str">
        <f t="shared" si="54"/>
        <v>Blinde vlek</v>
      </c>
      <c r="AF40" s="5" t="str">
        <f t="shared" si="28"/>
        <v>Blinde vlek</v>
      </c>
      <c r="AG40" s="46">
        <f>SUM(AD38:AD41)</f>
        <v>-1</v>
      </c>
      <c r="AH40" s="5" t="str">
        <f t="shared" si="29"/>
        <v>A</v>
      </c>
      <c r="AI40" s="56" t="s">
        <v>29</v>
      </c>
      <c r="AJ40" s="48" t="str">
        <f t="shared" si="18"/>
        <v>Tienen</v>
      </c>
      <c r="AK40" s="102">
        <v>1</v>
      </c>
      <c r="AL40" s="20">
        <f t="shared" si="58"/>
        <v>2</v>
      </c>
      <c r="AM40" s="20">
        <f t="shared" si="59"/>
        <v>2</v>
      </c>
      <c r="AN40" s="20">
        <f t="shared" si="55"/>
        <v>2</v>
      </c>
      <c r="AO40" s="20">
        <f t="shared" si="56"/>
        <v>2</v>
      </c>
      <c r="AP40" s="282"/>
      <c r="AQ40" s="282"/>
      <c r="AR40" s="282"/>
      <c r="AS40" s="285"/>
      <c r="AT40" s="282"/>
      <c r="AU40" s="303"/>
      <c r="AV40" s="305"/>
      <c r="AW40" s="305"/>
    </row>
    <row r="41" spans="1:49" x14ac:dyDescent="0.3">
      <c r="A41" s="56" t="s">
        <v>17</v>
      </c>
      <c r="B41" s="56" t="s">
        <v>13</v>
      </c>
      <c r="C41" s="56" t="s">
        <v>29</v>
      </c>
      <c r="D41" s="198" t="str">
        <f>'Scoreblad H-S-S-T'!D43</f>
        <v>Tongeren</v>
      </c>
      <c r="E41" s="199">
        <f>'Scoreblad H-S-S-T'!E43</f>
        <v>25</v>
      </c>
      <c r="F41" s="4" t="str">
        <f t="shared" si="12"/>
        <v>H-S-T-T</v>
      </c>
      <c r="G41" s="12" t="str">
        <f t="shared" si="26"/>
        <v>Blinde vlek</v>
      </c>
      <c r="H41" s="12" t="str">
        <f t="shared" si="27"/>
        <v>Blinde vlek</v>
      </c>
      <c r="I41" s="46">
        <f>SUM(J38:J41)</f>
        <v>3.075052854122621</v>
      </c>
      <c r="J41" s="201">
        <f>'Scoreblad H-S-S-T'!J43</f>
        <v>3.075052854122621</v>
      </c>
      <c r="K41" s="201">
        <f>'Scoreblad H-S-S-T'!K43</f>
        <v>6.7346938775510212</v>
      </c>
      <c r="L41" s="201">
        <f>'Scoreblad H-S-S-T'!L43</f>
        <v>5.7244897959183678</v>
      </c>
      <c r="M41" s="5">
        <f t="shared" si="40"/>
        <v>3.6596410234284003</v>
      </c>
      <c r="N41" s="46">
        <f>SUM(O38:O41)</f>
        <v>2.6494369417957468</v>
      </c>
      <c r="O41" s="5">
        <f t="shared" si="13"/>
        <v>2.6494369417957468</v>
      </c>
      <c r="P41" s="47">
        <f>IF(SUM(L38:L41)&gt;0,SUM(O38:O41)/SUM(L38:L41), "Blinde vlek")</f>
        <v>0.46282499161494328</v>
      </c>
      <c r="Q41" s="6">
        <f t="shared" si="52"/>
        <v>0.46282499161494328</v>
      </c>
      <c r="R41" s="126">
        <f>'Scoreblad H-S-S-T'!R43</f>
        <v>757.2</v>
      </c>
      <c r="S41" s="126">
        <f>'Scoreblad H-S-S-T'!S43</f>
        <v>6.7346938775510212</v>
      </c>
      <c r="T41" s="126">
        <f>'Scoreblad H-S-S-T'!T43</f>
        <v>26150.799999999999</v>
      </c>
      <c r="U41" s="126">
        <f>'Scoreblad H-S-S-T'!U43</f>
        <v>189.76498596200634</v>
      </c>
      <c r="V41" s="6">
        <f t="shared" si="36"/>
        <v>8.8942074452601962E-3</v>
      </c>
      <c r="W41" s="6">
        <f t="shared" si="37"/>
        <v>7.2565652279091399E-3</v>
      </c>
      <c r="X41" s="6" t="str">
        <f t="shared" si="38"/>
        <v>B</v>
      </c>
      <c r="Y41" s="46">
        <f>SUM(Z38:Z41)</f>
        <v>2</v>
      </c>
      <c r="Z41" s="193">
        <f>'Scoreblad H-S-S-T'!Z43</f>
        <v>2</v>
      </c>
      <c r="AA41" s="193">
        <f>'Scoreblad H-S-S-T'!AA43</f>
        <v>1</v>
      </c>
      <c r="AB41" s="193">
        <f>'Scoreblad H-S-S-T'!AB43</f>
        <v>1</v>
      </c>
      <c r="AC41" s="193">
        <f>'Scoreblad H-S-S-T'!AC43</f>
        <v>0</v>
      </c>
      <c r="AD41" s="5">
        <f t="shared" si="53"/>
        <v>1</v>
      </c>
      <c r="AE41" s="6">
        <f t="shared" si="54"/>
        <v>0.5</v>
      </c>
      <c r="AF41" s="5" t="str">
        <f t="shared" si="28"/>
        <v>C</v>
      </c>
      <c r="AG41" s="46">
        <f>SUM(AD38:AD41)</f>
        <v>-1</v>
      </c>
      <c r="AH41" s="5" t="str">
        <f t="shared" si="29"/>
        <v>A</v>
      </c>
      <c r="AI41" s="56" t="s">
        <v>29</v>
      </c>
      <c r="AJ41" s="48" t="str">
        <f t="shared" si="18"/>
        <v>Tongeren</v>
      </c>
      <c r="AK41" s="102">
        <v>1</v>
      </c>
      <c r="AL41" s="20">
        <f t="shared" si="58"/>
        <v>2</v>
      </c>
      <c r="AM41" s="20">
        <f t="shared" si="59"/>
        <v>2</v>
      </c>
      <c r="AN41" s="20">
        <f t="shared" si="55"/>
        <v>0</v>
      </c>
      <c r="AO41" s="20">
        <f t="shared" si="56"/>
        <v>2</v>
      </c>
      <c r="AP41" s="283"/>
      <c r="AQ41" s="282"/>
      <c r="AR41" s="282"/>
      <c r="AS41" s="285"/>
      <c r="AT41" s="282"/>
      <c r="AU41" s="322"/>
      <c r="AV41" s="305"/>
      <c r="AW41" s="323"/>
    </row>
    <row r="42" spans="1:49" x14ac:dyDescent="0.3">
      <c r="A42" s="57" t="s">
        <v>17</v>
      </c>
      <c r="B42" s="57" t="s">
        <v>14</v>
      </c>
      <c r="C42" s="57" t="s">
        <v>30</v>
      </c>
      <c r="D42" s="198" t="str">
        <f>'Scoreblad H-S-S-T'!D44</f>
        <v>Hasselt</v>
      </c>
      <c r="E42" s="199">
        <f>'Scoreblad H-S-S-T'!E44</f>
        <v>21</v>
      </c>
      <c r="F42" s="4" t="str">
        <f t="shared" si="12"/>
        <v>H-S-T-T</v>
      </c>
      <c r="G42" s="12" t="str">
        <f t="shared" ref="G42:G73" si="60">IF(I42&gt;5,IF(P42&lt;$P$98,"A",IF(P42&gt;$P$100,"C","B")),"Blinde vlek")</f>
        <v>Blinde vlek</v>
      </c>
      <c r="H42" s="12" t="str">
        <f t="shared" ref="H42:H73" si="61">IF(J42&gt;5,IF(Q42&lt;$Q$98,"A",IF(Q42&gt;$Q$100,"C","B")),"Blinde vlek")</f>
        <v>Blinde vlek</v>
      </c>
      <c r="I42" s="46">
        <f>SUM(J42:J45)</f>
        <v>0</v>
      </c>
      <c r="J42" s="201">
        <f>'Scoreblad H-S-S-T'!J44</f>
        <v>0</v>
      </c>
      <c r="K42" s="201">
        <f>'Scoreblad H-S-S-T'!K44</f>
        <v>0</v>
      </c>
      <c r="L42" s="201">
        <f>'Scoreblad H-S-S-T'!L44</f>
        <v>0</v>
      </c>
      <c r="M42" s="5">
        <f t="shared" si="40"/>
        <v>0</v>
      </c>
      <c r="N42" s="46">
        <f>SUM(O42:O45)</f>
        <v>0</v>
      </c>
      <c r="O42" s="5">
        <f t="shared" si="13"/>
        <v>0</v>
      </c>
      <c r="P42" s="47" t="str">
        <f>IF(SUM(L42:L45)&gt;0,SUM(O42:O45)/SUM(L42:L45), "Blinde vlek")</f>
        <v>Blinde vlek</v>
      </c>
      <c r="Q42" s="6" t="str">
        <f t="shared" si="52"/>
        <v>Blinde vlek</v>
      </c>
      <c r="R42" s="126">
        <f>'Scoreblad H-S-S-T'!R44</f>
        <v>776</v>
      </c>
      <c r="S42" s="126">
        <f>'Scoreblad H-S-S-T'!S44</f>
        <v>0</v>
      </c>
      <c r="T42" s="126">
        <f>'Scoreblad H-S-S-T'!T44</f>
        <v>26150.799999999999</v>
      </c>
      <c r="U42" s="126">
        <f>'Scoreblad H-S-S-T'!U44</f>
        <v>16.574561403508774</v>
      </c>
      <c r="V42" s="6" t="str">
        <f t="shared" si="36"/>
        <v>Blinde vlek</v>
      </c>
      <c r="W42" s="6">
        <f t="shared" si="37"/>
        <v>6.3380705001410181E-4</v>
      </c>
      <c r="X42" s="6" t="str">
        <f t="shared" si="38"/>
        <v>Blinde vlek</v>
      </c>
      <c r="Y42" s="46">
        <f>SUM(Z42:Z45)</f>
        <v>0</v>
      </c>
      <c r="Z42" s="193">
        <f>'Scoreblad H-S-S-T'!Z44</f>
        <v>0</v>
      </c>
      <c r="AA42" s="193">
        <f>'Scoreblad H-S-S-T'!AA44</f>
        <v>0</v>
      </c>
      <c r="AB42" s="193">
        <f>'Scoreblad H-S-S-T'!AB44</f>
        <v>0</v>
      </c>
      <c r="AC42" s="193">
        <f>'Scoreblad H-S-S-T'!AC44</f>
        <v>0</v>
      </c>
      <c r="AD42" s="5">
        <f t="shared" si="53"/>
        <v>0</v>
      </c>
      <c r="AE42" s="6" t="str">
        <f t="shared" si="54"/>
        <v>Blinde vlek</v>
      </c>
      <c r="AF42" s="5" t="str">
        <f t="shared" ref="AF42:AF73" si="62">IF(Z42=0,"Blinde vlek",IF(AD42/Z42&lt;$AG$98,"A",IF(AD42/Z42&gt;$AG$100,"C","B")))</f>
        <v>Blinde vlek</v>
      </c>
      <c r="AG42" s="46">
        <f>SUM(AD42:AD45)</f>
        <v>0</v>
      </c>
      <c r="AH42" s="5" t="str">
        <f t="shared" ref="AH42:AH73" si="63">IF(Y42=0,"Blinde vlek",IF(AG42/Y42&lt;$AH$98,"A",IF(AG42/Y42&gt;$AH$100,"C","B")))</f>
        <v>Blinde vlek</v>
      </c>
      <c r="AI42" s="57" t="s">
        <v>30</v>
      </c>
      <c r="AJ42" s="48" t="str">
        <f t="shared" si="18"/>
        <v>Hasselt</v>
      </c>
      <c r="AK42" s="102">
        <v>1</v>
      </c>
      <c r="AL42" s="20">
        <f t="shared" si="58"/>
        <v>2</v>
      </c>
      <c r="AM42" s="20">
        <f t="shared" si="59"/>
        <v>2</v>
      </c>
      <c r="AN42" s="20">
        <f t="shared" si="55"/>
        <v>2</v>
      </c>
      <c r="AO42" s="20">
        <f t="shared" si="56"/>
        <v>2</v>
      </c>
      <c r="AP42" s="292">
        <f>N42+AG42</f>
        <v>0</v>
      </c>
      <c r="AQ42" s="292">
        <f>SUM(AK42:AK45)+AP42</f>
        <v>4</v>
      </c>
      <c r="AR42" s="292">
        <f>SUM(AA42:AA45,AC42:AC45)</f>
        <v>0</v>
      </c>
      <c r="AS42" s="295" t="str">
        <f>IF(AR42&gt;0,AP42/AR42,"Geen noden")</f>
        <v>Geen noden</v>
      </c>
      <c r="AT42" s="255">
        <f>IF(P42= "Blinde vlek",IF(SUM(AK42:AK45)&lt;-AG42,SUM(AK42:AK45),-AG42),IF(N42&gt;0,0,IF(N42&lt;-SUM(AK42:AK45),SUM(AK42:AK45),-N42)))</f>
        <v>0</v>
      </c>
      <c r="AU42" s="302">
        <f>AT42*$AZ$8*(AM42+AO42)</f>
        <v>0</v>
      </c>
      <c r="AV42" s="304">
        <f>IF(AT42&gt;0,AU42/SUM(AK42:AK45),0)</f>
        <v>0</v>
      </c>
      <c r="AW42" s="304" t="str">
        <f t="shared" ref="AW42" si="64">IF(AV42&gt;=$AZ$3,$AZ$2,IF(AV42&gt;=$BA$3,$BA$2,IF(AV42&gt;=$BB$3,$BB$2,$BC$2)))</f>
        <v>D</v>
      </c>
    </row>
    <row r="43" spans="1:49" x14ac:dyDescent="0.3">
      <c r="A43" s="57" t="s">
        <v>17</v>
      </c>
      <c r="B43" s="57" t="s">
        <v>14</v>
      </c>
      <c r="C43" s="57" t="s">
        <v>30</v>
      </c>
      <c r="D43" s="198" t="str">
        <f>'Scoreblad H-S-S-T'!D45</f>
        <v>Sint-Truiden</v>
      </c>
      <c r="E43" s="199">
        <f>'Scoreblad H-S-S-T'!E45</f>
        <v>24</v>
      </c>
      <c r="F43" s="4" t="str">
        <f t="shared" si="12"/>
        <v>H-S-T-T</v>
      </c>
      <c r="G43" s="12" t="str">
        <f t="shared" si="60"/>
        <v>Blinde vlek</v>
      </c>
      <c r="H43" s="12" t="str">
        <f t="shared" si="61"/>
        <v>Blinde vlek</v>
      </c>
      <c r="I43" s="46">
        <f>SUM(J42:J45)</f>
        <v>0</v>
      </c>
      <c r="J43" s="201">
        <f>'Scoreblad H-S-S-T'!J45</f>
        <v>0</v>
      </c>
      <c r="K43" s="201">
        <f>'Scoreblad H-S-S-T'!K45</f>
        <v>0</v>
      </c>
      <c r="L43" s="201">
        <f>'Scoreblad H-S-S-T'!L45</f>
        <v>0</v>
      </c>
      <c r="M43" s="5">
        <f t="shared" si="40"/>
        <v>0</v>
      </c>
      <c r="N43" s="46">
        <f>SUM(O42:O45)</f>
        <v>0</v>
      </c>
      <c r="O43" s="5">
        <f t="shared" si="13"/>
        <v>0</v>
      </c>
      <c r="P43" s="47" t="str">
        <f>IF(SUM(L42:L45)&gt;0,SUM(O42:O45)/SUM(L42:L45), "Blinde vlek")</f>
        <v>Blinde vlek</v>
      </c>
      <c r="Q43" s="6" t="str">
        <f t="shared" si="52"/>
        <v>Blinde vlek</v>
      </c>
      <c r="R43" s="126">
        <f>'Scoreblad H-S-S-T'!R45</f>
        <v>110</v>
      </c>
      <c r="S43" s="126">
        <f>'Scoreblad H-S-S-T'!S45</f>
        <v>0</v>
      </c>
      <c r="T43" s="126">
        <f>'Scoreblad H-S-S-T'!T45</f>
        <v>26150.799999999999</v>
      </c>
      <c r="U43" s="126">
        <f>'Scoreblad H-S-S-T'!U45</f>
        <v>16.574561403508774</v>
      </c>
      <c r="V43" s="6" t="str">
        <f t="shared" si="36"/>
        <v>Blinde vlek</v>
      </c>
      <c r="W43" s="6">
        <f t="shared" si="37"/>
        <v>6.3380705001410181E-4</v>
      </c>
      <c r="X43" s="6" t="str">
        <f t="shared" si="38"/>
        <v>Blinde vlek</v>
      </c>
      <c r="Y43" s="46">
        <f>SUM(Z42:Z45)</f>
        <v>0</v>
      </c>
      <c r="Z43" s="193">
        <f>'Scoreblad H-S-S-T'!Z45</f>
        <v>0</v>
      </c>
      <c r="AA43" s="193">
        <f>'Scoreblad H-S-S-T'!AA45</f>
        <v>0</v>
      </c>
      <c r="AB43" s="193">
        <f>'Scoreblad H-S-S-T'!AB45</f>
        <v>0</v>
      </c>
      <c r="AC43" s="193">
        <f>'Scoreblad H-S-S-T'!AC45</f>
        <v>0</v>
      </c>
      <c r="AD43" s="5">
        <f t="shared" si="53"/>
        <v>0</v>
      </c>
      <c r="AE43" s="6" t="str">
        <f t="shared" si="54"/>
        <v>Blinde vlek</v>
      </c>
      <c r="AF43" s="5" t="str">
        <f t="shared" si="62"/>
        <v>Blinde vlek</v>
      </c>
      <c r="AG43" s="46">
        <f>SUM(AD42:AD45)</f>
        <v>0</v>
      </c>
      <c r="AH43" s="5" t="str">
        <f t="shared" si="63"/>
        <v>Blinde vlek</v>
      </c>
      <c r="AI43" s="57" t="s">
        <v>30</v>
      </c>
      <c r="AJ43" s="48" t="str">
        <f t="shared" si="18"/>
        <v>Sint-Truiden</v>
      </c>
      <c r="AK43" s="102">
        <v>1</v>
      </c>
      <c r="AL43" s="20">
        <f t="shared" si="58"/>
        <v>2</v>
      </c>
      <c r="AM43" s="20">
        <f t="shared" si="59"/>
        <v>2</v>
      </c>
      <c r="AN43" s="20">
        <f t="shared" si="55"/>
        <v>2</v>
      </c>
      <c r="AO43" s="20">
        <f t="shared" si="56"/>
        <v>2</v>
      </c>
      <c r="AP43" s="293"/>
      <c r="AQ43" s="293"/>
      <c r="AR43" s="293"/>
      <c r="AS43" s="296"/>
      <c r="AT43" s="256"/>
      <c r="AU43" s="303"/>
      <c r="AV43" s="305"/>
      <c r="AW43" s="305"/>
    </row>
    <row r="44" spans="1:49" x14ac:dyDescent="0.3">
      <c r="A44" s="57" t="s">
        <v>17</v>
      </c>
      <c r="B44" s="57" t="s">
        <v>14</v>
      </c>
      <c r="C44" s="57" t="s">
        <v>30</v>
      </c>
      <c r="D44" s="198" t="str">
        <f>'Scoreblad H-S-S-T'!D46</f>
        <v>Tienen</v>
      </c>
      <c r="E44" s="199">
        <f>'Scoreblad H-S-S-T'!E46</f>
        <v>17</v>
      </c>
      <c r="F44" s="4" t="str">
        <f t="shared" si="12"/>
        <v>H-S-T-T</v>
      </c>
      <c r="G44" s="12" t="str">
        <f t="shared" si="60"/>
        <v>Blinde vlek</v>
      </c>
      <c r="H44" s="12" t="str">
        <f t="shared" si="61"/>
        <v>Blinde vlek</v>
      </c>
      <c r="I44" s="46">
        <f>SUM(J42:J45)</f>
        <v>0</v>
      </c>
      <c r="J44" s="201">
        <f>'Scoreblad H-S-S-T'!J46</f>
        <v>0</v>
      </c>
      <c r="K44" s="201">
        <f>'Scoreblad H-S-S-T'!K46</f>
        <v>0</v>
      </c>
      <c r="L44" s="201">
        <f>'Scoreblad H-S-S-T'!L46</f>
        <v>0</v>
      </c>
      <c r="M44" s="5">
        <f t="shared" si="40"/>
        <v>0</v>
      </c>
      <c r="N44" s="46">
        <f>SUM(O42:O45)</f>
        <v>0</v>
      </c>
      <c r="O44" s="5">
        <f t="shared" si="13"/>
        <v>0</v>
      </c>
      <c r="P44" s="47" t="str">
        <f>IF(SUM(L42:L45)&gt;0,SUM(O42:O45)/SUM(L42:L45), "Blinde vlek")</f>
        <v>Blinde vlek</v>
      </c>
      <c r="Q44" s="6" t="str">
        <f t="shared" si="52"/>
        <v>Blinde vlek</v>
      </c>
      <c r="R44" s="126">
        <f>'Scoreblad H-S-S-T'!R46</f>
        <v>229.7</v>
      </c>
      <c r="S44" s="126">
        <f>'Scoreblad H-S-S-T'!S46</f>
        <v>0</v>
      </c>
      <c r="T44" s="126">
        <f>'Scoreblad H-S-S-T'!T46</f>
        <v>26150.799999999999</v>
      </c>
      <c r="U44" s="126">
        <f>'Scoreblad H-S-S-T'!U46</f>
        <v>16.574561403508774</v>
      </c>
      <c r="V44" s="6" t="str">
        <f t="shared" si="36"/>
        <v>Blinde vlek</v>
      </c>
      <c r="W44" s="6">
        <f t="shared" si="37"/>
        <v>6.3380705001410181E-4</v>
      </c>
      <c r="X44" s="6" t="str">
        <f t="shared" si="38"/>
        <v>Blinde vlek</v>
      </c>
      <c r="Y44" s="46">
        <f>SUM(Z42:Z45)</f>
        <v>0</v>
      </c>
      <c r="Z44" s="193">
        <f>'Scoreblad H-S-S-T'!Z46</f>
        <v>0</v>
      </c>
      <c r="AA44" s="193">
        <f>'Scoreblad H-S-S-T'!AA46</f>
        <v>0</v>
      </c>
      <c r="AB44" s="193">
        <f>'Scoreblad H-S-S-T'!AB46</f>
        <v>0</v>
      </c>
      <c r="AC44" s="193">
        <f>'Scoreblad H-S-S-T'!AC46</f>
        <v>0</v>
      </c>
      <c r="AD44" s="5">
        <f t="shared" si="53"/>
        <v>0</v>
      </c>
      <c r="AE44" s="6" t="str">
        <f t="shared" si="54"/>
        <v>Blinde vlek</v>
      </c>
      <c r="AF44" s="5" t="str">
        <f t="shared" si="62"/>
        <v>Blinde vlek</v>
      </c>
      <c r="AG44" s="46">
        <f>SUM(AD42:AD45)</f>
        <v>0</v>
      </c>
      <c r="AH44" s="5" t="str">
        <f t="shared" si="63"/>
        <v>Blinde vlek</v>
      </c>
      <c r="AI44" s="57" t="s">
        <v>30</v>
      </c>
      <c r="AJ44" s="48" t="str">
        <f t="shared" si="18"/>
        <v>Tienen</v>
      </c>
      <c r="AK44" s="102">
        <v>1</v>
      </c>
      <c r="AL44" s="20">
        <f t="shared" si="58"/>
        <v>2</v>
      </c>
      <c r="AM44" s="20">
        <f t="shared" si="59"/>
        <v>2</v>
      </c>
      <c r="AN44" s="20">
        <f t="shared" si="55"/>
        <v>2</v>
      </c>
      <c r="AO44" s="20">
        <f t="shared" si="56"/>
        <v>2</v>
      </c>
      <c r="AP44" s="293"/>
      <c r="AQ44" s="293"/>
      <c r="AR44" s="293"/>
      <c r="AS44" s="296"/>
      <c r="AT44" s="256"/>
      <c r="AU44" s="303"/>
      <c r="AV44" s="305"/>
      <c r="AW44" s="305"/>
    </row>
    <row r="45" spans="1:49" x14ac:dyDescent="0.3">
      <c r="A45" s="57" t="s">
        <v>17</v>
      </c>
      <c r="B45" s="57" t="s">
        <v>14</v>
      </c>
      <c r="C45" s="57" t="s">
        <v>30</v>
      </c>
      <c r="D45" s="198" t="str">
        <f>'Scoreblad H-S-S-T'!D47</f>
        <v>Tongeren</v>
      </c>
      <c r="E45" s="199">
        <f>'Scoreblad H-S-S-T'!E47</f>
        <v>25</v>
      </c>
      <c r="F45" s="4" t="str">
        <f t="shared" si="12"/>
        <v>H-S-T-T</v>
      </c>
      <c r="G45" s="12" t="str">
        <f t="shared" si="60"/>
        <v>Blinde vlek</v>
      </c>
      <c r="H45" s="12" t="str">
        <f t="shared" si="61"/>
        <v>Blinde vlek</v>
      </c>
      <c r="I45" s="46">
        <f>SUM(J42:J45)</f>
        <v>0</v>
      </c>
      <c r="J45" s="201">
        <f>'Scoreblad H-S-S-T'!J47</f>
        <v>0</v>
      </c>
      <c r="K45" s="201">
        <f>'Scoreblad H-S-S-T'!K47</f>
        <v>0</v>
      </c>
      <c r="L45" s="201">
        <f>'Scoreblad H-S-S-T'!L47</f>
        <v>0</v>
      </c>
      <c r="M45" s="5">
        <f t="shared" si="40"/>
        <v>0</v>
      </c>
      <c r="N45" s="46">
        <f>SUM(O42:O45)</f>
        <v>0</v>
      </c>
      <c r="O45" s="5">
        <f t="shared" si="13"/>
        <v>0</v>
      </c>
      <c r="P45" s="47" t="str">
        <f>IF(SUM(L42:L45)&gt;0,SUM(O42:O45)/SUM(L42:L45), "Blinde vlek")</f>
        <v>Blinde vlek</v>
      </c>
      <c r="Q45" s="6" t="str">
        <f t="shared" si="52"/>
        <v>Blinde vlek</v>
      </c>
      <c r="R45" s="126">
        <f>'Scoreblad H-S-S-T'!R47</f>
        <v>757.2</v>
      </c>
      <c r="S45" s="126">
        <f>'Scoreblad H-S-S-T'!S47</f>
        <v>0</v>
      </c>
      <c r="T45" s="126">
        <f>'Scoreblad H-S-S-T'!T47</f>
        <v>26150.799999999999</v>
      </c>
      <c r="U45" s="126">
        <f>'Scoreblad H-S-S-T'!U47</f>
        <v>16.574561403508774</v>
      </c>
      <c r="V45" s="6" t="str">
        <f t="shared" si="36"/>
        <v>Blinde vlek</v>
      </c>
      <c r="W45" s="6">
        <f t="shared" si="37"/>
        <v>6.3380705001410181E-4</v>
      </c>
      <c r="X45" s="6" t="str">
        <f t="shared" si="38"/>
        <v>Blinde vlek</v>
      </c>
      <c r="Y45" s="46">
        <f>SUM(Z42:Z45)</f>
        <v>0</v>
      </c>
      <c r="Z45" s="193">
        <f>'Scoreblad H-S-S-T'!Z47</f>
        <v>0</v>
      </c>
      <c r="AA45" s="193">
        <f>'Scoreblad H-S-S-T'!AA47</f>
        <v>0</v>
      </c>
      <c r="AB45" s="193">
        <f>'Scoreblad H-S-S-T'!AB47</f>
        <v>0</v>
      </c>
      <c r="AC45" s="193">
        <f>'Scoreblad H-S-S-T'!AC47</f>
        <v>0</v>
      </c>
      <c r="AD45" s="5">
        <f t="shared" si="53"/>
        <v>0</v>
      </c>
      <c r="AE45" s="6" t="str">
        <f t="shared" si="54"/>
        <v>Blinde vlek</v>
      </c>
      <c r="AF45" s="5" t="str">
        <f t="shared" si="62"/>
        <v>Blinde vlek</v>
      </c>
      <c r="AG45" s="46">
        <f>SUM(AD42:AD45)</f>
        <v>0</v>
      </c>
      <c r="AH45" s="5" t="str">
        <f t="shared" si="63"/>
        <v>Blinde vlek</v>
      </c>
      <c r="AI45" s="57" t="s">
        <v>30</v>
      </c>
      <c r="AJ45" s="48" t="str">
        <f t="shared" si="18"/>
        <v>Tongeren</v>
      </c>
      <c r="AK45" s="102">
        <v>1</v>
      </c>
      <c r="AL45" s="20">
        <f t="shared" si="58"/>
        <v>2</v>
      </c>
      <c r="AM45" s="20">
        <f t="shared" si="59"/>
        <v>2</v>
      </c>
      <c r="AN45" s="20">
        <f t="shared" si="55"/>
        <v>2</v>
      </c>
      <c r="AO45" s="20">
        <f t="shared" si="56"/>
        <v>2</v>
      </c>
      <c r="AP45" s="294"/>
      <c r="AQ45" s="294"/>
      <c r="AR45" s="294"/>
      <c r="AS45" s="297"/>
      <c r="AT45" s="257"/>
      <c r="AU45" s="303"/>
      <c r="AV45" s="305"/>
      <c r="AW45" s="323"/>
    </row>
    <row r="46" spans="1:49" x14ac:dyDescent="0.3">
      <c r="A46" s="58" t="s">
        <v>17</v>
      </c>
      <c r="B46" s="58" t="s">
        <v>15</v>
      </c>
      <c r="C46" s="58" t="s">
        <v>31</v>
      </c>
      <c r="D46" s="198" t="str">
        <f>'Scoreblad H-S-S-T'!D48</f>
        <v>Hasselt</v>
      </c>
      <c r="E46" s="199">
        <f>'Scoreblad H-S-S-T'!E48</f>
        <v>21</v>
      </c>
      <c r="F46" s="4" t="str">
        <f t="shared" si="12"/>
        <v>H-S-T-T</v>
      </c>
      <c r="G46" s="12" t="str">
        <f t="shared" si="60"/>
        <v>Blinde vlek</v>
      </c>
      <c r="H46" s="12" t="str">
        <f t="shared" si="61"/>
        <v>Blinde vlek</v>
      </c>
      <c r="I46" s="46">
        <f>SUM(J46:J49)</f>
        <v>0</v>
      </c>
      <c r="J46" s="201">
        <f>'Scoreblad H-S-S-T'!J48</f>
        <v>0</v>
      </c>
      <c r="K46" s="201">
        <f>'Scoreblad H-S-S-T'!K48</f>
        <v>0</v>
      </c>
      <c r="L46" s="201">
        <f>'Scoreblad H-S-S-T'!L48</f>
        <v>0</v>
      </c>
      <c r="M46" s="5">
        <f t="shared" si="40"/>
        <v>0</v>
      </c>
      <c r="N46" s="46">
        <f>SUM(O46:O49)</f>
        <v>0</v>
      </c>
      <c r="O46" s="5">
        <f t="shared" si="13"/>
        <v>0</v>
      </c>
      <c r="P46" s="47" t="str">
        <f>IF(SUM(L46:L49)&gt;0,SUM(O46:O49)/SUM(L46:L49), "Blinde vlek")</f>
        <v>Blinde vlek</v>
      </c>
      <c r="Q46" s="6" t="str">
        <f t="shared" si="52"/>
        <v>Blinde vlek</v>
      </c>
      <c r="R46" s="126">
        <f>'Scoreblad H-S-S-T'!R48</f>
        <v>776</v>
      </c>
      <c r="S46" s="126">
        <f>'Scoreblad H-S-S-T'!S48</f>
        <v>0</v>
      </c>
      <c r="T46" s="126">
        <f>'Scoreblad H-S-S-T'!T48</f>
        <v>26150.799999999999</v>
      </c>
      <c r="U46" s="126">
        <f>'Scoreblad H-S-S-T'!U48</f>
        <v>52.07706251931198</v>
      </c>
      <c r="V46" s="6" t="str">
        <f t="shared" si="36"/>
        <v>Blinde vlek</v>
      </c>
      <c r="W46" s="6">
        <f t="shared" si="37"/>
        <v>1.9914137433390939E-3</v>
      </c>
      <c r="X46" s="6" t="str">
        <f t="shared" si="38"/>
        <v>Blinde vlek</v>
      </c>
      <c r="Y46" s="46">
        <f>SUM(Z46:Z49)</f>
        <v>0</v>
      </c>
      <c r="Z46" s="193">
        <f>'Scoreblad H-S-S-T'!Z48</f>
        <v>0</v>
      </c>
      <c r="AA46" s="193">
        <f>'Scoreblad H-S-S-T'!AA48</f>
        <v>0</v>
      </c>
      <c r="AB46" s="193">
        <f>'Scoreblad H-S-S-T'!AB48</f>
        <v>0</v>
      </c>
      <c r="AC46" s="193">
        <f>'Scoreblad H-S-S-T'!AC48</f>
        <v>0</v>
      </c>
      <c r="AD46" s="5">
        <f t="shared" si="53"/>
        <v>0</v>
      </c>
      <c r="AE46" s="6" t="str">
        <f t="shared" si="54"/>
        <v>Blinde vlek</v>
      </c>
      <c r="AF46" s="5" t="str">
        <f t="shared" si="62"/>
        <v>Blinde vlek</v>
      </c>
      <c r="AG46" s="46">
        <f>SUM(AD46:AD49)</f>
        <v>-1</v>
      </c>
      <c r="AH46" s="5" t="str">
        <f t="shared" si="63"/>
        <v>Blinde vlek</v>
      </c>
      <c r="AI46" s="58" t="s">
        <v>31</v>
      </c>
      <c r="AJ46" s="48" t="str">
        <f t="shared" si="18"/>
        <v>Hasselt</v>
      </c>
      <c r="AK46" s="102">
        <v>1</v>
      </c>
      <c r="AL46" s="20">
        <f t="shared" si="58"/>
        <v>2</v>
      </c>
      <c r="AM46" s="20">
        <f t="shared" si="59"/>
        <v>2</v>
      </c>
      <c r="AN46" s="20">
        <f t="shared" si="55"/>
        <v>2</v>
      </c>
      <c r="AO46" s="20">
        <f t="shared" si="56"/>
        <v>2</v>
      </c>
      <c r="AP46" s="286">
        <f>N46+AG46</f>
        <v>-1</v>
      </c>
      <c r="AQ46" s="286">
        <f>SUM(AK46:AK49)+AP46</f>
        <v>3</v>
      </c>
      <c r="AR46" s="286">
        <f>SUM(AA46:AA49,AC46:AC49)</f>
        <v>1</v>
      </c>
      <c r="AS46" s="289">
        <f>IF(AR46&gt;0,AP46/AR46,"Geen noden")</f>
        <v>-1</v>
      </c>
      <c r="AT46" s="270">
        <f>IF(P46= "Blinde vlek",IF(SUM(AK46:AK49)&lt;-AG46,SUM(AK46:AK49),-AG46),IF(N46&gt;0,0,IF(N46&lt;-SUM(AK46:AK49),SUM(AK46:AK49),-N46)))</f>
        <v>1</v>
      </c>
      <c r="AU46" s="302">
        <f>AT46*$AZ$8*(AM46+AO46)</f>
        <v>8</v>
      </c>
      <c r="AV46" s="304">
        <f>IF(AT46&gt;0,AU46/SUM(AK46:AK49),0)</f>
        <v>2</v>
      </c>
      <c r="AW46" s="304" t="str">
        <f t="shared" ref="AW46" si="65">IF(AV46&gt;=$AZ$3,$AZ$2,IF(AV46&gt;=$BA$3,$BA$2,IF(AV46&gt;=$BB$3,$BB$2,$BC$2)))</f>
        <v>C</v>
      </c>
    </row>
    <row r="47" spans="1:49" x14ac:dyDescent="0.3">
      <c r="A47" s="58" t="s">
        <v>17</v>
      </c>
      <c r="B47" s="58" t="s">
        <v>15</v>
      </c>
      <c r="C47" s="58" t="s">
        <v>31</v>
      </c>
      <c r="D47" s="198" t="str">
        <f>'Scoreblad H-S-S-T'!D49</f>
        <v>Sint-Truiden</v>
      </c>
      <c r="E47" s="199">
        <f>'Scoreblad H-S-S-T'!E49</f>
        <v>24</v>
      </c>
      <c r="F47" s="4" t="str">
        <f t="shared" si="12"/>
        <v>H-S-T-T</v>
      </c>
      <c r="G47" s="12" t="str">
        <f t="shared" si="60"/>
        <v>Blinde vlek</v>
      </c>
      <c r="H47" s="12" t="str">
        <f t="shared" si="61"/>
        <v>Blinde vlek</v>
      </c>
      <c r="I47" s="46">
        <f>SUM(J46:J49)</f>
        <v>0</v>
      </c>
      <c r="J47" s="201">
        <f>'Scoreblad H-S-S-T'!J49</f>
        <v>0</v>
      </c>
      <c r="K47" s="201">
        <f>'Scoreblad H-S-S-T'!K49</f>
        <v>0</v>
      </c>
      <c r="L47" s="201">
        <f>'Scoreblad H-S-S-T'!L49</f>
        <v>0</v>
      </c>
      <c r="M47" s="5">
        <f t="shared" si="40"/>
        <v>0</v>
      </c>
      <c r="N47" s="46">
        <f>SUM(O46:O49)</f>
        <v>0</v>
      </c>
      <c r="O47" s="5">
        <f t="shared" si="13"/>
        <v>0</v>
      </c>
      <c r="P47" s="47" t="str">
        <f>IF(SUM(L46:L49)&gt;0,SUM(O46:O49)/SUM(L46:L49), "Blinde vlek")</f>
        <v>Blinde vlek</v>
      </c>
      <c r="Q47" s="6" t="str">
        <f t="shared" si="52"/>
        <v>Blinde vlek</v>
      </c>
      <c r="R47" s="126">
        <f>'Scoreblad H-S-S-T'!R49</f>
        <v>110</v>
      </c>
      <c r="S47" s="126">
        <f>'Scoreblad H-S-S-T'!S49</f>
        <v>0</v>
      </c>
      <c r="T47" s="126">
        <f>'Scoreblad H-S-S-T'!T49</f>
        <v>26150.799999999999</v>
      </c>
      <c r="U47" s="126">
        <f>'Scoreblad H-S-S-T'!U49</f>
        <v>52.07706251931198</v>
      </c>
      <c r="V47" s="6" t="str">
        <f t="shared" si="36"/>
        <v>Blinde vlek</v>
      </c>
      <c r="W47" s="6">
        <f t="shared" si="37"/>
        <v>1.9914137433390939E-3</v>
      </c>
      <c r="X47" s="6" t="str">
        <f t="shared" si="38"/>
        <v>Blinde vlek</v>
      </c>
      <c r="Y47" s="46">
        <f>SUM(Z46:Z49)</f>
        <v>0</v>
      </c>
      <c r="Z47" s="193">
        <f>'Scoreblad H-S-S-T'!Z49</f>
        <v>0</v>
      </c>
      <c r="AA47" s="193">
        <f>'Scoreblad H-S-S-T'!AA49</f>
        <v>0</v>
      </c>
      <c r="AB47" s="193">
        <f>'Scoreblad H-S-S-T'!AB49</f>
        <v>0</v>
      </c>
      <c r="AC47" s="193">
        <f>'Scoreblad H-S-S-T'!AC49</f>
        <v>0</v>
      </c>
      <c r="AD47" s="5">
        <f t="shared" si="53"/>
        <v>0</v>
      </c>
      <c r="AE47" s="6" t="str">
        <f t="shared" si="54"/>
        <v>Blinde vlek</v>
      </c>
      <c r="AF47" s="5" t="str">
        <f t="shared" si="62"/>
        <v>Blinde vlek</v>
      </c>
      <c r="AG47" s="46">
        <f>SUM(AD46:AD49)</f>
        <v>-1</v>
      </c>
      <c r="AH47" s="5" t="str">
        <f t="shared" si="63"/>
        <v>Blinde vlek</v>
      </c>
      <c r="AI47" s="58" t="s">
        <v>31</v>
      </c>
      <c r="AJ47" s="48" t="str">
        <f t="shared" si="18"/>
        <v>Sint-Truiden</v>
      </c>
      <c r="AK47" s="102">
        <v>1</v>
      </c>
      <c r="AL47" s="20">
        <f t="shared" si="58"/>
        <v>2</v>
      </c>
      <c r="AM47" s="20">
        <f t="shared" si="59"/>
        <v>2</v>
      </c>
      <c r="AN47" s="20">
        <f t="shared" si="55"/>
        <v>2</v>
      </c>
      <c r="AO47" s="20">
        <f t="shared" si="56"/>
        <v>2</v>
      </c>
      <c r="AP47" s="287"/>
      <c r="AQ47" s="287"/>
      <c r="AR47" s="287"/>
      <c r="AS47" s="290"/>
      <c r="AT47" s="271"/>
      <c r="AU47" s="303"/>
      <c r="AV47" s="305"/>
      <c r="AW47" s="305"/>
    </row>
    <row r="48" spans="1:49" x14ac:dyDescent="0.3">
      <c r="A48" s="58" t="s">
        <v>17</v>
      </c>
      <c r="B48" s="58" t="s">
        <v>15</v>
      </c>
      <c r="C48" s="58" t="s">
        <v>31</v>
      </c>
      <c r="D48" s="198" t="str">
        <f>'Scoreblad H-S-S-T'!D50</f>
        <v>Tienen</v>
      </c>
      <c r="E48" s="199">
        <f>'Scoreblad H-S-S-T'!E50</f>
        <v>17</v>
      </c>
      <c r="F48" s="4" t="str">
        <f t="shared" si="12"/>
        <v>H-S-T-T</v>
      </c>
      <c r="G48" s="12" t="str">
        <f t="shared" si="60"/>
        <v>Blinde vlek</v>
      </c>
      <c r="H48" s="12" t="str">
        <f t="shared" si="61"/>
        <v>Blinde vlek</v>
      </c>
      <c r="I48" s="46">
        <f>SUM(J46:J49)</f>
        <v>0</v>
      </c>
      <c r="J48" s="201">
        <f>'Scoreblad H-S-S-T'!J50</f>
        <v>0</v>
      </c>
      <c r="K48" s="201">
        <f>'Scoreblad H-S-S-T'!K50</f>
        <v>0</v>
      </c>
      <c r="L48" s="201">
        <f>'Scoreblad H-S-S-T'!L50</f>
        <v>0</v>
      </c>
      <c r="M48" s="5">
        <f t="shared" si="40"/>
        <v>0</v>
      </c>
      <c r="N48" s="46">
        <f>SUM(O46:O49)</f>
        <v>0</v>
      </c>
      <c r="O48" s="5">
        <f t="shared" si="13"/>
        <v>0</v>
      </c>
      <c r="P48" s="47" t="str">
        <f>IF(SUM(L46:L49)&gt;0,SUM(O46:O49)/SUM(L46:L49), "Blinde vlek")</f>
        <v>Blinde vlek</v>
      </c>
      <c r="Q48" s="6" t="str">
        <f t="shared" si="52"/>
        <v>Blinde vlek</v>
      </c>
      <c r="R48" s="126">
        <f>'Scoreblad H-S-S-T'!R50</f>
        <v>229.7</v>
      </c>
      <c r="S48" s="126">
        <f>'Scoreblad H-S-S-T'!S50</f>
        <v>0</v>
      </c>
      <c r="T48" s="126">
        <f>'Scoreblad H-S-S-T'!T50</f>
        <v>26150.799999999999</v>
      </c>
      <c r="U48" s="126">
        <f>'Scoreblad H-S-S-T'!U50</f>
        <v>52.07706251931198</v>
      </c>
      <c r="V48" s="6" t="str">
        <f t="shared" si="36"/>
        <v>Blinde vlek</v>
      </c>
      <c r="W48" s="6">
        <f t="shared" si="37"/>
        <v>1.9914137433390939E-3</v>
      </c>
      <c r="X48" s="6" t="str">
        <f t="shared" si="38"/>
        <v>Blinde vlek</v>
      </c>
      <c r="Y48" s="46">
        <f>SUM(Z46:Z49)</f>
        <v>0</v>
      </c>
      <c r="Z48" s="193">
        <f>'Scoreblad H-S-S-T'!Z50</f>
        <v>0</v>
      </c>
      <c r="AA48" s="193">
        <f>'Scoreblad H-S-S-T'!AA50</f>
        <v>0</v>
      </c>
      <c r="AB48" s="193">
        <f>'Scoreblad H-S-S-T'!AB50</f>
        <v>0</v>
      </c>
      <c r="AC48" s="193">
        <f>'Scoreblad H-S-S-T'!AC50</f>
        <v>0</v>
      </c>
      <c r="AD48" s="5">
        <f t="shared" si="53"/>
        <v>0</v>
      </c>
      <c r="AE48" s="6" t="str">
        <f t="shared" si="54"/>
        <v>Blinde vlek</v>
      </c>
      <c r="AF48" s="5" t="str">
        <f t="shared" si="62"/>
        <v>Blinde vlek</v>
      </c>
      <c r="AG48" s="46">
        <f>SUM(AD46:AD49)</f>
        <v>-1</v>
      </c>
      <c r="AH48" s="5" t="str">
        <f t="shared" si="63"/>
        <v>Blinde vlek</v>
      </c>
      <c r="AI48" s="58" t="s">
        <v>31</v>
      </c>
      <c r="AJ48" s="48" t="str">
        <f t="shared" si="18"/>
        <v>Tienen</v>
      </c>
      <c r="AK48" s="102">
        <v>1</v>
      </c>
      <c r="AL48" s="20">
        <f t="shared" si="58"/>
        <v>2</v>
      </c>
      <c r="AM48" s="20">
        <f t="shared" si="59"/>
        <v>2</v>
      </c>
      <c r="AN48" s="20">
        <f t="shared" si="55"/>
        <v>2</v>
      </c>
      <c r="AO48" s="20">
        <f t="shared" si="56"/>
        <v>2</v>
      </c>
      <c r="AP48" s="287"/>
      <c r="AQ48" s="287"/>
      <c r="AR48" s="287"/>
      <c r="AS48" s="290"/>
      <c r="AT48" s="271"/>
      <c r="AU48" s="303"/>
      <c r="AV48" s="305"/>
      <c r="AW48" s="305"/>
    </row>
    <row r="49" spans="1:49" x14ac:dyDescent="0.3">
      <c r="A49" s="58" t="s">
        <v>17</v>
      </c>
      <c r="B49" s="58" t="s">
        <v>15</v>
      </c>
      <c r="C49" s="58" t="s">
        <v>31</v>
      </c>
      <c r="D49" s="198" t="str">
        <f>'Scoreblad H-S-S-T'!D51</f>
        <v>Tongeren</v>
      </c>
      <c r="E49" s="199">
        <f>'Scoreblad H-S-S-T'!E51</f>
        <v>25</v>
      </c>
      <c r="F49" s="4" t="str">
        <f t="shared" si="12"/>
        <v>H-S-T-T</v>
      </c>
      <c r="G49" s="12" t="str">
        <f t="shared" si="60"/>
        <v>Blinde vlek</v>
      </c>
      <c r="H49" s="12" t="str">
        <f t="shared" si="61"/>
        <v>Blinde vlek</v>
      </c>
      <c r="I49" s="46">
        <f>SUM(J46:J49)</f>
        <v>0</v>
      </c>
      <c r="J49" s="201">
        <f>'Scoreblad H-S-S-T'!J51</f>
        <v>0</v>
      </c>
      <c r="K49" s="201">
        <f>'Scoreblad H-S-S-T'!K51</f>
        <v>0</v>
      </c>
      <c r="L49" s="201">
        <f>'Scoreblad H-S-S-T'!L51</f>
        <v>0</v>
      </c>
      <c r="M49" s="5">
        <f t="shared" si="40"/>
        <v>0</v>
      </c>
      <c r="N49" s="46">
        <f>SUM(O46:O49)</f>
        <v>0</v>
      </c>
      <c r="O49" s="5">
        <f t="shared" si="13"/>
        <v>0</v>
      </c>
      <c r="P49" s="47" t="str">
        <f>IF(SUM(L46:L49)&gt;0,SUM(O46:O49)/SUM(L46:L49), "Blinde vlek")</f>
        <v>Blinde vlek</v>
      </c>
      <c r="Q49" s="6" t="str">
        <f t="shared" si="52"/>
        <v>Blinde vlek</v>
      </c>
      <c r="R49" s="126">
        <f>'Scoreblad H-S-S-T'!R51</f>
        <v>757.2</v>
      </c>
      <c r="S49" s="126">
        <f>'Scoreblad H-S-S-T'!S51</f>
        <v>0</v>
      </c>
      <c r="T49" s="126">
        <f>'Scoreblad H-S-S-T'!T51</f>
        <v>26150.799999999999</v>
      </c>
      <c r="U49" s="126">
        <f>'Scoreblad H-S-S-T'!U51</f>
        <v>52.07706251931198</v>
      </c>
      <c r="V49" s="6" t="str">
        <f t="shared" si="36"/>
        <v>Blinde vlek</v>
      </c>
      <c r="W49" s="6">
        <f t="shared" si="37"/>
        <v>1.9914137433390939E-3</v>
      </c>
      <c r="X49" s="6" t="str">
        <f t="shared" si="38"/>
        <v>Blinde vlek</v>
      </c>
      <c r="Y49" s="46">
        <f>SUM(Z46:Z49)</f>
        <v>0</v>
      </c>
      <c r="Z49" s="193">
        <f>'Scoreblad H-S-S-T'!Z51</f>
        <v>0</v>
      </c>
      <c r="AA49" s="193">
        <f>'Scoreblad H-S-S-T'!AA51</f>
        <v>0</v>
      </c>
      <c r="AB49" s="193">
        <f>'Scoreblad H-S-S-T'!AB51</f>
        <v>0</v>
      </c>
      <c r="AC49" s="193">
        <f>'Scoreblad H-S-S-T'!AC51</f>
        <v>1</v>
      </c>
      <c r="AD49" s="5">
        <f t="shared" si="53"/>
        <v>-1</v>
      </c>
      <c r="AE49" s="6" t="str">
        <f t="shared" si="54"/>
        <v>Blinde vlek</v>
      </c>
      <c r="AF49" s="5" t="str">
        <f t="shared" si="62"/>
        <v>Blinde vlek</v>
      </c>
      <c r="AG49" s="46">
        <f>SUM(AD46:AD49)</f>
        <v>-1</v>
      </c>
      <c r="AH49" s="5" t="str">
        <f t="shared" si="63"/>
        <v>Blinde vlek</v>
      </c>
      <c r="AI49" s="58" t="s">
        <v>31</v>
      </c>
      <c r="AJ49" s="48" t="str">
        <f t="shared" si="18"/>
        <v>Tongeren</v>
      </c>
      <c r="AK49" s="102">
        <v>1</v>
      </c>
      <c r="AL49" s="20">
        <f t="shared" si="58"/>
        <v>2</v>
      </c>
      <c r="AM49" s="20">
        <f t="shared" si="59"/>
        <v>2</v>
      </c>
      <c r="AN49" s="20">
        <f t="shared" si="55"/>
        <v>2</v>
      </c>
      <c r="AO49" s="20">
        <f t="shared" si="56"/>
        <v>2</v>
      </c>
      <c r="AP49" s="288"/>
      <c r="AQ49" s="288"/>
      <c r="AR49" s="288"/>
      <c r="AS49" s="291"/>
      <c r="AT49" s="272"/>
      <c r="AU49" s="303"/>
      <c r="AV49" s="305"/>
      <c r="AW49" s="323"/>
    </row>
    <row r="50" spans="1:49" x14ac:dyDescent="0.3">
      <c r="A50" s="10" t="s">
        <v>17</v>
      </c>
      <c r="B50" s="10" t="s">
        <v>16</v>
      </c>
      <c r="C50" s="10" t="s">
        <v>32</v>
      </c>
      <c r="D50" s="198" t="str">
        <f>'Scoreblad H-S-S-T'!D52</f>
        <v>Hasselt</v>
      </c>
      <c r="E50" s="199">
        <f>'Scoreblad H-S-S-T'!E52</f>
        <v>21</v>
      </c>
      <c r="F50" s="4" t="str">
        <f t="shared" si="12"/>
        <v>H-S-T-T</v>
      </c>
      <c r="G50" s="12" t="str">
        <f t="shared" si="60"/>
        <v>A</v>
      </c>
      <c r="H50" s="12" t="str">
        <f t="shared" si="61"/>
        <v>Blinde vlek</v>
      </c>
      <c r="I50" s="46">
        <f>SUM(J50:J53)</f>
        <v>34.583509513742072</v>
      </c>
      <c r="J50" s="201">
        <f>'Scoreblad H-S-S-T'!J52</f>
        <v>0</v>
      </c>
      <c r="K50" s="201">
        <f>'Scoreblad H-S-S-T'!K52</f>
        <v>0</v>
      </c>
      <c r="L50" s="201">
        <f>'Scoreblad H-S-S-T'!L52</f>
        <v>0</v>
      </c>
      <c r="M50" s="5">
        <f t="shared" si="40"/>
        <v>0</v>
      </c>
      <c r="N50" s="46">
        <f>SUM(O50:O53)</f>
        <v>-12.026904982165657</v>
      </c>
      <c r="O50" s="5">
        <f t="shared" si="13"/>
        <v>0</v>
      </c>
      <c r="P50" s="47">
        <f>IF(SUM(L50:L53)&gt;0,SUM(O50:O53)/SUM(L50:L53), "Blinde vlek")</f>
        <v>-0.53318773955226739</v>
      </c>
      <c r="Q50" s="6" t="str">
        <f t="shared" si="52"/>
        <v>Blinde vlek</v>
      </c>
      <c r="R50" s="126">
        <f>'Scoreblad H-S-S-T'!R52</f>
        <v>776</v>
      </c>
      <c r="S50" s="126">
        <f>'Scoreblad H-S-S-T'!S52</f>
        <v>0</v>
      </c>
      <c r="T50" s="126">
        <f>'Scoreblad H-S-S-T'!T52</f>
        <v>26150.799999999999</v>
      </c>
      <c r="U50" s="126">
        <f>'Scoreblad H-S-S-T'!U52</f>
        <v>393.70486527643408</v>
      </c>
      <c r="V50" s="6" t="str">
        <f t="shared" si="36"/>
        <v>Blinde vlek</v>
      </c>
      <c r="W50" s="6">
        <f t="shared" si="37"/>
        <v>1.5055174804458529E-2</v>
      </c>
      <c r="X50" s="6" t="str">
        <f t="shared" si="38"/>
        <v>Blinde vlek</v>
      </c>
      <c r="Y50" s="46">
        <f>SUM(Z50:Z53)</f>
        <v>31</v>
      </c>
      <c r="Z50" s="193">
        <f>'Scoreblad H-S-S-T'!Z52</f>
        <v>0</v>
      </c>
      <c r="AA50" s="193">
        <f>'Scoreblad H-S-S-T'!AA52</f>
        <v>0</v>
      </c>
      <c r="AB50" s="193">
        <f>'Scoreblad H-S-S-T'!AB52</f>
        <v>0</v>
      </c>
      <c r="AC50" s="193">
        <f>'Scoreblad H-S-S-T'!AC52</f>
        <v>3</v>
      </c>
      <c r="AD50" s="5">
        <f t="shared" si="53"/>
        <v>-3</v>
      </c>
      <c r="AE50" s="6" t="str">
        <f t="shared" si="54"/>
        <v>Blinde vlek</v>
      </c>
      <c r="AF50" s="5" t="str">
        <f t="shared" si="62"/>
        <v>Blinde vlek</v>
      </c>
      <c r="AG50" s="46">
        <f>SUM(AD50:AD53)</f>
        <v>-6</v>
      </c>
      <c r="AH50" s="5" t="str">
        <f t="shared" si="63"/>
        <v>B</v>
      </c>
      <c r="AI50" s="10" t="s">
        <v>32</v>
      </c>
      <c r="AJ50" s="48" t="str">
        <f t="shared" si="18"/>
        <v>Hasselt</v>
      </c>
      <c r="AK50" s="102">
        <v>1</v>
      </c>
      <c r="AL50" s="20">
        <f t="shared" si="58"/>
        <v>2</v>
      </c>
      <c r="AM50" s="20">
        <f t="shared" si="59"/>
        <v>2</v>
      </c>
      <c r="AN50" s="20">
        <f t="shared" si="55"/>
        <v>2</v>
      </c>
      <c r="AO50" s="20">
        <f t="shared" si="56"/>
        <v>1</v>
      </c>
      <c r="AP50" s="5">
        <f t="shared" ref="AP50:AP57" si="66">O50+AD50</f>
        <v>-3</v>
      </c>
      <c r="AQ50" s="5">
        <f t="shared" ref="AQ50:AQ57" si="67">O50+AD50+AK50</f>
        <v>-2</v>
      </c>
      <c r="AR50" s="5">
        <f t="shared" si="46"/>
        <v>3</v>
      </c>
      <c r="AS50" s="6">
        <f t="shared" si="47"/>
        <v>-1</v>
      </c>
      <c r="AT50" s="49">
        <f t="shared" si="48"/>
        <v>1</v>
      </c>
      <c r="AU50" s="50">
        <f t="shared" ref="AU50:AU57" si="68">AT50*SUM(AL50:AO50)</f>
        <v>7</v>
      </c>
      <c r="AV50" s="50">
        <f t="shared" si="57"/>
        <v>7</v>
      </c>
      <c r="AW50" s="50" t="str">
        <f t="shared" ref="AW50:AW57" si="69">IF(AV50&gt;=$AZ$3,$AZ$2,IF(AV50&gt;=$BA$3,$BA$2,IF(AV50&gt;=$BB$3,$BB$2,$BC$2)))</f>
        <v>A</v>
      </c>
    </row>
    <row r="51" spans="1:49" x14ac:dyDescent="0.3">
      <c r="A51" s="10" t="s">
        <v>17</v>
      </c>
      <c r="B51" s="10" t="s">
        <v>16</v>
      </c>
      <c r="C51" s="10" t="s">
        <v>32</v>
      </c>
      <c r="D51" s="198" t="str">
        <f>'Scoreblad H-S-S-T'!D53</f>
        <v>Sint-Truiden</v>
      </c>
      <c r="E51" s="199">
        <f>'Scoreblad H-S-S-T'!E53</f>
        <v>24</v>
      </c>
      <c r="F51" s="4" t="str">
        <f t="shared" si="12"/>
        <v>H-S-T-T</v>
      </c>
      <c r="G51" s="12" t="str">
        <f t="shared" si="60"/>
        <v>A</v>
      </c>
      <c r="H51" s="12" t="str">
        <f t="shared" si="61"/>
        <v>A</v>
      </c>
      <c r="I51" s="46">
        <f>SUM(J50:J53)</f>
        <v>34.583509513742072</v>
      </c>
      <c r="J51" s="201">
        <f>'Scoreblad H-S-S-T'!J53</f>
        <v>12.254228329809724</v>
      </c>
      <c r="K51" s="201">
        <f>'Scoreblad H-S-S-T'!K53</f>
        <v>6.0629921259842519</v>
      </c>
      <c r="L51" s="201">
        <f>'Scoreblad H-S-S-T'!L53</f>
        <v>5.1535433070866139</v>
      </c>
      <c r="M51" s="5">
        <f t="shared" si="40"/>
        <v>-6.191236203825472</v>
      </c>
      <c r="N51" s="46">
        <f>SUM(O50:O53)</f>
        <v>-12.026904982165657</v>
      </c>
      <c r="O51" s="5">
        <f t="shared" si="13"/>
        <v>-7.10068502272311</v>
      </c>
      <c r="P51" s="47">
        <f>IF(SUM(L50:L53)&gt;0,SUM(O50:O53)/SUM(L50:L53), "Blinde vlek")</f>
        <v>-0.53318773955226739</v>
      </c>
      <c r="Q51" s="6">
        <f t="shared" si="52"/>
        <v>-1.3778258180073872</v>
      </c>
      <c r="R51" s="126">
        <f>'Scoreblad H-S-S-T'!R53</f>
        <v>110</v>
      </c>
      <c r="S51" s="126">
        <f>'Scoreblad H-S-S-T'!S53</f>
        <v>6.0629921259842519</v>
      </c>
      <c r="T51" s="126">
        <f>'Scoreblad H-S-S-T'!T53</f>
        <v>26150.799999999999</v>
      </c>
      <c r="U51" s="126">
        <f>'Scoreblad H-S-S-T'!U53</f>
        <v>393.70486527643408</v>
      </c>
      <c r="V51" s="6">
        <f t="shared" si="36"/>
        <v>5.5118110236220472E-2</v>
      </c>
      <c r="W51" s="6">
        <f t="shared" si="37"/>
        <v>1.5055174804458529E-2</v>
      </c>
      <c r="X51" s="6" t="str">
        <f t="shared" si="38"/>
        <v>C</v>
      </c>
      <c r="Y51" s="46">
        <f>SUM(Z50:Z53)</f>
        <v>31</v>
      </c>
      <c r="Z51" s="193">
        <f>'Scoreblad H-S-S-T'!Z53</f>
        <v>11</v>
      </c>
      <c r="AA51" s="193">
        <f>'Scoreblad H-S-S-T'!AA53</f>
        <v>7</v>
      </c>
      <c r="AB51" s="193">
        <f>'Scoreblad H-S-S-T'!AB53</f>
        <v>4</v>
      </c>
      <c r="AC51" s="193">
        <f>'Scoreblad H-S-S-T'!AC53</f>
        <v>7</v>
      </c>
      <c r="AD51" s="5">
        <f t="shared" si="53"/>
        <v>-3</v>
      </c>
      <c r="AE51" s="6">
        <f t="shared" si="54"/>
        <v>-0.27272727272727271</v>
      </c>
      <c r="AF51" s="5" t="str">
        <f t="shared" si="62"/>
        <v>A</v>
      </c>
      <c r="AG51" s="46">
        <f>SUM(AD50:AD53)</f>
        <v>-6</v>
      </c>
      <c r="AH51" s="5" t="str">
        <f t="shared" si="63"/>
        <v>B</v>
      </c>
      <c r="AI51" s="10" t="s">
        <v>32</v>
      </c>
      <c r="AJ51" s="48" t="str">
        <f t="shared" si="18"/>
        <v>Sint-Truiden</v>
      </c>
      <c r="AK51" s="102">
        <v>1</v>
      </c>
      <c r="AL51" s="20">
        <f t="shared" si="58"/>
        <v>2</v>
      </c>
      <c r="AM51" s="20">
        <f t="shared" si="59"/>
        <v>2</v>
      </c>
      <c r="AN51" s="20">
        <f t="shared" si="55"/>
        <v>2</v>
      </c>
      <c r="AO51" s="20">
        <f t="shared" si="56"/>
        <v>1</v>
      </c>
      <c r="AP51" s="5">
        <f t="shared" si="66"/>
        <v>-10.100685022723109</v>
      </c>
      <c r="AQ51" s="5">
        <f t="shared" si="67"/>
        <v>-9.1006850227231091</v>
      </c>
      <c r="AR51" s="5">
        <f t="shared" si="46"/>
        <v>14</v>
      </c>
      <c r="AS51" s="6">
        <f t="shared" si="47"/>
        <v>-0.72147750162307922</v>
      </c>
      <c r="AT51" s="49">
        <f t="shared" si="48"/>
        <v>1</v>
      </c>
      <c r="AU51" s="50">
        <f t="shared" si="68"/>
        <v>7</v>
      </c>
      <c r="AV51" s="50">
        <f t="shared" si="57"/>
        <v>7</v>
      </c>
      <c r="AW51" s="50" t="str">
        <f t="shared" si="69"/>
        <v>A</v>
      </c>
    </row>
    <row r="52" spans="1:49" x14ac:dyDescent="0.3">
      <c r="A52" s="10" t="s">
        <v>17</v>
      </c>
      <c r="B52" s="10" t="s">
        <v>16</v>
      </c>
      <c r="C52" s="10" t="s">
        <v>32</v>
      </c>
      <c r="D52" s="191" t="str">
        <f>'Scoreblad H-S-S-T'!D54</f>
        <v>Tienen</v>
      </c>
      <c r="E52" s="199">
        <f>'Scoreblad H-S-S-T'!E54</f>
        <v>17</v>
      </c>
      <c r="F52" s="4" t="str">
        <f t="shared" si="12"/>
        <v>H-S-T-T</v>
      </c>
      <c r="G52" s="12" t="str">
        <f t="shared" si="60"/>
        <v>A</v>
      </c>
      <c r="H52" s="12" t="str">
        <f t="shared" si="61"/>
        <v>Blinde vlek</v>
      </c>
      <c r="I52" s="46">
        <f>SUM(J50:J53)</f>
        <v>34.583509513742072</v>
      </c>
      <c r="J52" s="201">
        <f>'Scoreblad H-S-S-T'!J54</f>
        <v>5</v>
      </c>
      <c r="K52" s="192">
        <f>'Scoreblad H-S-S-T'!K54</f>
        <v>5</v>
      </c>
      <c r="L52" s="192">
        <f>'Scoreblad H-S-S-T'!L54</f>
        <v>5</v>
      </c>
      <c r="M52" s="5">
        <f t="shared" si="40"/>
        <v>0</v>
      </c>
      <c r="N52" s="46">
        <f>SUM(O50:O53)</f>
        <v>-12.026904982165657</v>
      </c>
      <c r="O52" s="5">
        <f t="shared" si="13"/>
        <v>0</v>
      </c>
      <c r="P52" s="47">
        <f>IF(SUM(L50:L53)&gt;0,SUM(O50:O53)/SUM(L50:L53), "Blinde vlek")</f>
        <v>-0.53318773955226739</v>
      </c>
      <c r="Q52" s="6">
        <f t="shared" si="52"/>
        <v>0</v>
      </c>
      <c r="R52" s="126">
        <f>'Scoreblad H-S-S-T'!R54</f>
        <v>229.7</v>
      </c>
      <c r="S52" s="126">
        <f>'Scoreblad H-S-S-T'!S54</f>
        <v>0</v>
      </c>
      <c r="T52" s="126">
        <f>'Scoreblad H-S-S-T'!T54</f>
        <v>26150.799999999999</v>
      </c>
      <c r="U52" s="126">
        <f>'Scoreblad H-S-S-T'!U54</f>
        <v>393.70486527643408</v>
      </c>
      <c r="V52" s="6" t="str">
        <f t="shared" si="36"/>
        <v>Blinde vlek</v>
      </c>
      <c r="W52" s="6">
        <f t="shared" si="37"/>
        <v>1.5055174804458529E-2</v>
      </c>
      <c r="X52" s="6" t="str">
        <f t="shared" si="38"/>
        <v>Blinde vlek</v>
      </c>
      <c r="Y52" s="46">
        <f>SUM(Z50:Z53)</f>
        <v>31</v>
      </c>
      <c r="Z52" s="193">
        <f>'Scoreblad H-S-S-T'!Z54</f>
        <v>5</v>
      </c>
      <c r="AA52" s="193">
        <f>'Scoreblad H-S-S-T'!AA54</f>
        <v>2</v>
      </c>
      <c r="AB52" s="193">
        <f>'Scoreblad H-S-S-T'!AB54</f>
        <v>3</v>
      </c>
      <c r="AC52" s="193">
        <f>'Scoreblad H-S-S-T'!AC54</f>
        <v>6</v>
      </c>
      <c r="AD52" s="5">
        <f t="shared" si="53"/>
        <v>-3</v>
      </c>
      <c r="AE52" s="6">
        <f t="shared" si="54"/>
        <v>-0.6</v>
      </c>
      <c r="AF52" s="5" t="str">
        <f t="shared" si="62"/>
        <v>A</v>
      </c>
      <c r="AG52" s="46">
        <f>SUM(AD50:AD53)</f>
        <v>-6</v>
      </c>
      <c r="AH52" s="5" t="str">
        <f t="shared" si="63"/>
        <v>B</v>
      </c>
      <c r="AI52" s="10" t="s">
        <v>32</v>
      </c>
      <c r="AJ52" s="48" t="str">
        <f t="shared" si="18"/>
        <v>Tienen</v>
      </c>
      <c r="AK52" s="102">
        <v>1</v>
      </c>
      <c r="AL52" s="20">
        <f t="shared" si="58"/>
        <v>2</v>
      </c>
      <c r="AM52" s="20">
        <f t="shared" si="59"/>
        <v>2</v>
      </c>
      <c r="AN52" s="20">
        <f t="shared" si="55"/>
        <v>2</v>
      </c>
      <c r="AO52" s="20">
        <f t="shared" si="56"/>
        <v>1</v>
      </c>
      <c r="AP52" s="5">
        <f t="shared" si="66"/>
        <v>-3</v>
      </c>
      <c r="AQ52" s="5">
        <f t="shared" si="67"/>
        <v>-2</v>
      </c>
      <c r="AR52" s="5">
        <f t="shared" si="46"/>
        <v>8</v>
      </c>
      <c r="AS52" s="6">
        <f t="shared" si="47"/>
        <v>-0.375</v>
      </c>
      <c r="AT52" s="49">
        <f t="shared" si="48"/>
        <v>1</v>
      </c>
      <c r="AU52" s="50">
        <f t="shared" si="68"/>
        <v>7</v>
      </c>
      <c r="AV52" s="50">
        <f t="shared" si="57"/>
        <v>7</v>
      </c>
      <c r="AW52" s="50" t="str">
        <f t="shared" si="69"/>
        <v>A</v>
      </c>
    </row>
    <row r="53" spans="1:49" x14ac:dyDescent="0.3">
      <c r="A53" s="10" t="s">
        <v>17</v>
      </c>
      <c r="B53" s="10" t="s">
        <v>16</v>
      </c>
      <c r="C53" s="10" t="s">
        <v>32</v>
      </c>
      <c r="D53" s="198" t="str">
        <f>'Scoreblad H-S-S-T'!D55</f>
        <v>Tongeren</v>
      </c>
      <c r="E53" s="199">
        <f>'Scoreblad H-S-S-T'!E55</f>
        <v>25</v>
      </c>
      <c r="F53" s="4" t="str">
        <f t="shared" si="12"/>
        <v>H-S-T-T</v>
      </c>
      <c r="G53" s="12" t="str">
        <f t="shared" si="60"/>
        <v>A</v>
      </c>
      <c r="H53" s="12" t="str">
        <f t="shared" si="61"/>
        <v>A</v>
      </c>
      <c r="I53" s="46">
        <f>SUM(J50:J53)</f>
        <v>34.583509513742072</v>
      </c>
      <c r="J53" s="201">
        <f>'Scoreblad H-S-S-T'!J55</f>
        <v>17.329281183932345</v>
      </c>
      <c r="K53" s="201">
        <f>'Scoreblad H-S-S-T'!K55</f>
        <v>14.591836734693878</v>
      </c>
      <c r="L53" s="201">
        <f>'Scoreblad H-S-S-T'!L55</f>
        <v>12.403061224489797</v>
      </c>
      <c r="M53" s="5">
        <f t="shared" si="40"/>
        <v>-2.7374444492384669</v>
      </c>
      <c r="N53" s="46">
        <f>SUM(O50:O53)</f>
        <v>-12.026904982165657</v>
      </c>
      <c r="O53" s="5">
        <f t="shared" si="13"/>
        <v>-4.9262199594425482</v>
      </c>
      <c r="P53" s="47">
        <f>IF(SUM(L50:L53)&gt;0,SUM(O50:O53)/SUM(L50:L53), "Blinde vlek")</f>
        <v>-0.53318773955226739</v>
      </c>
      <c r="Q53" s="6">
        <f t="shared" si="52"/>
        <v>-0.39717775074074019</v>
      </c>
      <c r="R53" s="126">
        <f>'Scoreblad H-S-S-T'!R55</f>
        <v>757.2</v>
      </c>
      <c r="S53" s="126">
        <f>'Scoreblad H-S-S-T'!S55</f>
        <v>14.591836734693878</v>
      </c>
      <c r="T53" s="126">
        <f>'Scoreblad H-S-S-T'!T55</f>
        <v>26150.799999999999</v>
      </c>
      <c r="U53" s="126">
        <f>'Scoreblad H-S-S-T'!U55</f>
        <v>393.70486527643408</v>
      </c>
      <c r="V53" s="6">
        <f t="shared" si="36"/>
        <v>1.9270782798063758E-2</v>
      </c>
      <c r="W53" s="6">
        <f t="shared" si="37"/>
        <v>1.5055174804458529E-2</v>
      </c>
      <c r="X53" s="6" t="str">
        <f t="shared" si="38"/>
        <v>B</v>
      </c>
      <c r="Y53" s="46">
        <f>SUM(Z50:Z53)</f>
        <v>31</v>
      </c>
      <c r="Z53" s="193">
        <f>'Scoreblad H-S-S-T'!Z55</f>
        <v>15</v>
      </c>
      <c r="AA53" s="193">
        <f>'Scoreblad H-S-S-T'!AA55</f>
        <v>8</v>
      </c>
      <c r="AB53" s="193">
        <f>'Scoreblad H-S-S-T'!AB55</f>
        <v>7</v>
      </c>
      <c r="AC53" s="193">
        <f>'Scoreblad H-S-S-T'!AC55</f>
        <v>4</v>
      </c>
      <c r="AD53" s="5">
        <f t="shared" si="53"/>
        <v>3</v>
      </c>
      <c r="AE53" s="6">
        <f t="shared" si="54"/>
        <v>0.2</v>
      </c>
      <c r="AF53" s="5" t="str">
        <f t="shared" si="62"/>
        <v>B</v>
      </c>
      <c r="AG53" s="46">
        <f>SUM(AD50:AD53)</f>
        <v>-6</v>
      </c>
      <c r="AH53" s="5" t="str">
        <f t="shared" si="63"/>
        <v>B</v>
      </c>
      <c r="AI53" s="10" t="s">
        <v>32</v>
      </c>
      <c r="AJ53" s="48" t="str">
        <f t="shared" si="18"/>
        <v>Tongeren</v>
      </c>
      <c r="AK53" s="102">
        <v>1</v>
      </c>
      <c r="AL53" s="20">
        <f t="shared" si="58"/>
        <v>2</v>
      </c>
      <c r="AM53" s="20">
        <f t="shared" si="59"/>
        <v>2</v>
      </c>
      <c r="AN53" s="20">
        <f t="shared" si="55"/>
        <v>1</v>
      </c>
      <c r="AO53" s="20">
        <f t="shared" si="56"/>
        <v>1</v>
      </c>
      <c r="AP53" s="5">
        <f t="shared" si="66"/>
        <v>-1.9262199594425482</v>
      </c>
      <c r="AQ53" s="5">
        <f t="shared" si="67"/>
        <v>-0.9262199594425482</v>
      </c>
      <c r="AR53" s="5">
        <f t="shared" si="46"/>
        <v>12</v>
      </c>
      <c r="AS53" s="6">
        <f t="shared" si="47"/>
        <v>-0.16051832995354567</v>
      </c>
      <c r="AT53" s="49">
        <f t="shared" si="48"/>
        <v>1</v>
      </c>
      <c r="AU53" s="50">
        <f t="shared" si="68"/>
        <v>6</v>
      </c>
      <c r="AV53" s="50">
        <f t="shared" si="57"/>
        <v>6</v>
      </c>
      <c r="AW53" s="50" t="str">
        <f t="shared" si="69"/>
        <v>A</v>
      </c>
    </row>
    <row r="54" spans="1:49" x14ac:dyDescent="0.3">
      <c r="A54" s="10" t="s">
        <v>18</v>
      </c>
      <c r="B54" s="10" t="s">
        <v>12</v>
      </c>
      <c r="C54" s="10" t="s">
        <v>33</v>
      </c>
      <c r="D54" s="198" t="str">
        <f>'Scoreblad H-S-S-T'!D56</f>
        <v>Hasselt</v>
      </c>
      <c r="E54" s="199">
        <f>'Scoreblad H-S-S-T'!E56</f>
        <v>21</v>
      </c>
      <c r="F54" s="4" t="str">
        <f t="shared" si="12"/>
        <v>H-S-T-T</v>
      </c>
      <c r="G54" s="12" t="str">
        <f t="shared" si="60"/>
        <v>B</v>
      </c>
      <c r="H54" s="12" t="str">
        <f t="shared" si="61"/>
        <v>B</v>
      </c>
      <c r="I54" s="46">
        <f>SUM(J54:J57)</f>
        <v>64.09796788572244</v>
      </c>
      <c r="J54" s="201">
        <f>'Scoreblad H-S-S-T'!J56</f>
        <v>10.970930232558139</v>
      </c>
      <c r="K54" s="201">
        <f>'Scoreblad H-S-S-T'!K56</f>
        <v>11.34108527131783</v>
      </c>
      <c r="L54" s="201">
        <f>'Scoreblad H-S-S-T'!L56</f>
        <v>9.6399224806201556</v>
      </c>
      <c r="M54" s="5">
        <f t="shared" si="40"/>
        <v>0.37015503875969102</v>
      </c>
      <c r="N54" s="46">
        <f>SUM(O54:O57)</f>
        <v>-8.8946763081376385</v>
      </c>
      <c r="O54" s="5">
        <f t="shared" si="13"/>
        <v>-1.3310077519379835</v>
      </c>
      <c r="P54" s="47">
        <f>IF(SUM(L54:L57)&gt;0,SUM(O54:O57)/SUM(L54:L57), "Blinde vlek")</f>
        <v>-0.16112583242679873</v>
      </c>
      <c r="Q54" s="6">
        <f t="shared" si="52"/>
        <v>-0.13807245386192743</v>
      </c>
      <c r="R54" s="126">
        <f>'Scoreblad H-S-S-T'!R56</f>
        <v>776</v>
      </c>
      <c r="S54" s="126">
        <f>'Scoreblad H-S-S-T'!S56</f>
        <v>11.34108527131783</v>
      </c>
      <c r="T54" s="126">
        <f>'Scoreblad H-S-S-T'!T56</f>
        <v>26150.799999999999</v>
      </c>
      <c r="U54" s="126">
        <f>'Scoreblad H-S-S-T'!U56</f>
        <v>1091.6483712552804</v>
      </c>
      <c r="V54" s="6">
        <f t="shared" si="36"/>
        <v>1.4614800607368337E-2</v>
      </c>
      <c r="W54" s="6">
        <f t="shared" si="37"/>
        <v>4.1744358537990439E-2</v>
      </c>
      <c r="X54" s="6" t="str">
        <f t="shared" si="38"/>
        <v>A</v>
      </c>
      <c r="Y54" s="46">
        <f>SUM(Z54:Z57)</f>
        <v>55</v>
      </c>
      <c r="Z54" s="193">
        <f>'Scoreblad H-S-S-T'!Z56</f>
        <v>9</v>
      </c>
      <c r="AA54" s="193">
        <f>'Scoreblad H-S-S-T'!AA56</f>
        <v>4</v>
      </c>
      <c r="AB54" s="193">
        <f>'Scoreblad H-S-S-T'!AB56</f>
        <v>5</v>
      </c>
      <c r="AC54" s="193">
        <f>'Scoreblad H-S-S-T'!AC56</f>
        <v>13</v>
      </c>
      <c r="AD54" s="5">
        <f t="shared" si="53"/>
        <v>-8</v>
      </c>
      <c r="AE54" s="6">
        <f t="shared" si="54"/>
        <v>-0.88888888888888884</v>
      </c>
      <c r="AF54" s="5" t="str">
        <f t="shared" si="62"/>
        <v>A</v>
      </c>
      <c r="AG54" s="46">
        <f>SUM(AD54:AD57)</f>
        <v>-1</v>
      </c>
      <c r="AH54" s="5" t="str">
        <f t="shared" si="63"/>
        <v>B</v>
      </c>
      <c r="AI54" s="10" t="s">
        <v>33</v>
      </c>
      <c r="AJ54" s="48" t="str">
        <f t="shared" si="18"/>
        <v>Hasselt</v>
      </c>
      <c r="AK54" s="102">
        <v>1</v>
      </c>
      <c r="AL54" s="20">
        <f t="shared" si="58"/>
        <v>1</v>
      </c>
      <c r="AM54" s="20">
        <f t="shared" si="59"/>
        <v>1</v>
      </c>
      <c r="AN54" s="20">
        <f t="shared" si="55"/>
        <v>2</v>
      </c>
      <c r="AO54" s="20">
        <f t="shared" si="56"/>
        <v>1</v>
      </c>
      <c r="AP54" s="5">
        <f t="shared" si="66"/>
        <v>-9.3310077519379835</v>
      </c>
      <c r="AQ54" s="5">
        <f t="shared" si="67"/>
        <v>-8.3310077519379835</v>
      </c>
      <c r="AR54" s="5">
        <f t="shared" si="46"/>
        <v>17</v>
      </c>
      <c r="AS54" s="6">
        <f t="shared" si="47"/>
        <v>-0.54888280893752839</v>
      </c>
      <c r="AT54" s="51">
        <f t="shared" ref="AT54:AT57" si="70">AK54</f>
        <v>1</v>
      </c>
      <c r="AU54" s="50">
        <f t="shared" si="68"/>
        <v>5</v>
      </c>
      <c r="AV54" s="50">
        <f t="shared" si="57"/>
        <v>5</v>
      </c>
      <c r="AW54" s="50" t="str">
        <f t="shared" si="69"/>
        <v>B</v>
      </c>
    </row>
    <row r="55" spans="1:49" x14ac:dyDescent="0.3">
      <c r="A55" s="10" t="s">
        <v>18</v>
      </c>
      <c r="B55" s="10" t="s">
        <v>12</v>
      </c>
      <c r="C55" s="10" t="s">
        <v>33</v>
      </c>
      <c r="D55" s="198" t="str">
        <f>'Scoreblad H-S-S-T'!D57</f>
        <v>Sint-Truiden</v>
      </c>
      <c r="E55" s="199">
        <f>'Scoreblad H-S-S-T'!E57</f>
        <v>24</v>
      </c>
      <c r="F55" s="4" t="str">
        <f t="shared" si="12"/>
        <v>H-S-T-T</v>
      </c>
      <c r="G55" s="12" t="str">
        <f t="shared" si="60"/>
        <v>B</v>
      </c>
      <c r="H55" s="12" t="str">
        <f t="shared" si="61"/>
        <v>Blinde vlek</v>
      </c>
      <c r="I55" s="46">
        <f>SUM(J54:J57)</f>
        <v>64.09796788572244</v>
      </c>
      <c r="J55" s="201">
        <f>'Scoreblad H-S-S-T'!J57</f>
        <v>3.3583509513742067</v>
      </c>
      <c r="K55" s="201">
        <f>'Scoreblad H-S-S-T'!K57</f>
        <v>1.7322834645669292</v>
      </c>
      <c r="L55" s="201">
        <f>'Scoreblad H-S-S-T'!L57</f>
        <v>1.4724409448818898</v>
      </c>
      <c r="M55" s="5">
        <f t="shared" si="40"/>
        <v>-1.6260674868072775</v>
      </c>
      <c r="N55" s="46">
        <f>SUM(O54:O57)</f>
        <v>-8.8946763081376385</v>
      </c>
      <c r="O55" s="5">
        <f t="shared" si="13"/>
        <v>-1.8859100064923169</v>
      </c>
      <c r="P55" s="47">
        <f>IF(SUM(L54:L57)&gt;0,SUM(O54:O57)/SUM(L54:L57), "Blinde vlek")</f>
        <v>-0.16112583242679873</v>
      </c>
      <c r="Q55" s="6">
        <f t="shared" si="52"/>
        <v>-1.2808051915749958</v>
      </c>
      <c r="R55" s="126">
        <f>'Scoreblad H-S-S-T'!R57</f>
        <v>110</v>
      </c>
      <c r="S55" s="126">
        <f>'Scoreblad H-S-S-T'!S57</f>
        <v>1.7322834645669292</v>
      </c>
      <c r="T55" s="126">
        <f>'Scoreblad H-S-S-T'!T57</f>
        <v>26150.799999999999</v>
      </c>
      <c r="U55" s="126">
        <f>'Scoreblad H-S-S-T'!U57</f>
        <v>1091.6483712552804</v>
      </c>
      <c r="V55" s="6">
        <f t="shared" si="36"/>
        <v>1.5748031496062992E-2</v>
      </c>
      <c r="W55" s="6">
        <f t="shared" si="37"/>
        <v>4.1744358537990439E-2</v>
      </c>
      <c r="X55" s="6" t="str">
        <f t="shared" si="38"/>
        <v>A</v>
      </c>
      <c r="Y55" s="46">
        <f>SUM(Z54:Z57)</f>
        <v>55</v>
      </c>
      <c r="Z55" s="193">
        <f>'Scoreblad H-S-S-T'!Z57</f>
        <v>3</v>
      </c>
      <c r="AA55" s="193">
        <f>'Scoreblad H-S-S-T'!AA57</f>
        <v>0</v>
      </c>
      <c r="AB55" s="193">
        <f>'Scoreblad H-S-S-T'!AB57</f>
        <v>3</v>
      </c>
      <c r="AC55" s="193">
        <f>'Scoreblad H-S-S-T'!AC57</f>
        <v>10</v>
      </c>
      <c r="AD55" s="5">
        <f t="shared" si="53"/>
        <v>-7</v>
      </c>
      <c r="AE55" s="6" t="str">
        <f t="shared" si="54"/>
        <v>Blinde vlek</v>
      </c>
      <c r="AF55" s="5" t="str">
        <f t="shared" si="62"/>
        <v>A</v>
      </c>
      <c r="AG55" s="46">
        <f>SUM(AD54:AD57)</f>
        <v>-1</v>
      </c>
      <c r="AH55" s="5" t="str">
        <f t="shared" si="63"/>
        <v>B</v>
      </c>
      <c r="AI55" s="10" t="s">
        <v>33</v>
      </c>
      <c r="AJ55" s="48" t="str">
        <f t="shared" si="18"/>
        <v>Sint-Truiden</v>
      </c>
      <c r="AK55" s="102">
        <v>1</v>
      </c>
      <c r="AL55" s="20">
        <f t="shared" si="58"/>
        <v>2</v>
      </c>
      <c r="AM55" s="20">
        <f t="shared" si="59"/>
        <v>1</v>
      </c>
      <c r="AN55" s="20">
        <f t="shared" si="55"/>
        <v>2</v>
      </c>
      <c r="AO55" s="20">
        <f t="shared" si="56"/>
        <v>1</v>
      </c>
      <c r="AP55" s="5">
        <f t="shared" si="66"/>
        <v>-8.8859100064923169</v>
      </c>
      <c r="AQ55" s="5">
        <f t="shared" si="67"/>
        <v>-7.8859100064923169</v>
      </c>
      <c r="AR55" s="5">
        <f t="shared" si="46"/>
        <v>10</v>
      </c>
      <c r="AS55" s="6">
        <f t="shared" si="47"/>
        <v>-0.88859100064923169</v>
      </c>
      <c r="AT55" s="51">
        <f t="shared" si="70"/>
        <v>1</v>
      </c>
      <c r="AU55" s="50">
        <f t="shared" si="68"/>
        <v>6</v>
      </c>
      <c r="AV55" s="50">
        <f t="shared" si="57"/>
        <v>6</v>
      </c>
      <c r="AW55" s="50" t="str">
        <f t="shared" si="69"/>
        <v>A</v>
      </c>
    </row>
    <row r="56" spans="1:49" x14ac:dyDescent="0.3">
      <c r="A56" s="10" t="s">
        <v>18</v>
      </c>
      <c r="B56" s="10" t="s">
        <v>12</v>
      </c>
      <c r="C56" s="10" t="s">
        <v>33</v>
      </c>
      <c r="D56" s="198" t="str">
        <f>'Scoreblad H-S-S-T'!D58</f>
        <v>Tienen</v>
      </c>
      <c r="E56" s="199">
        <f>'Scoreblad H-S-S-T'!E58</f>
        <v>17</v>
      </c>
      <c r="F56" s="4" t="str">
        <f t="shared" si="12"/>
        <v>H-S-T-T</v>
      </c>
      <c r="G56" s="12" t="str">
        <f t="shared" si="60"/>
        <v>B</v>
      </c>
      <c r="H56" s="12" t="str">
        <f t="shared" si="61"/>
        <v>B</v>
      </c>
      <c r="I56" s="46">
        <f>SUM(J54:J57)</f>
        <v>64.09796788572244</v>
      </c>
      <c r="J56" s="201">
        <f>'Scoreblad H-S-S-T'!J58</f>
        <v>21.110124333925402</v>
      </c>
      <c r="K56" s="201">
        <f>'Scoreblad H-S-S-T'!K58</f>
        <v>20.5</v>
      </c>
      <c r="L56" s="201">
        <f>'Scoreblad H-S-S-T'!L58</f>
        <v>17.425000000000001</v>
      </c>
      <c r="M56" s="5">
        <f t="shared" si="40"/>
        <v>-0.61012433392540188</v>
      </c>
      <c r="N56" s="46">
        <f>SUM(O54:O57)</f>
        <v>-8.8946763081376385</v>
      </c>
      <c r="O56" s="5">
        <f t="shared" si="13"/>
        <v>-3.6851243339254012</v>
      </c>
      <c r="P56" s="47">
        <f>IF(SUM(L54:L57)&gt;0,SUM(O54:O57)/SUM(L54:L57), "Blinde vlek")</f>
        <v>-0.16112583242679873</v>
      </c>
      <c r="Q56" s="6">
        <f t="shared" si="52"/>
        <v>-0.21148489721236161</v>
      </c>
      <c r="R56" s="126">
        <f>'Scoreblad H-S-S-T'!R58</f>
        <v>229.7</v>
      </c>
      <c r="S56" s="126">
        <f>'Scoreblad H-S-S-T'!S58</f>
        <v>20.5</v>
      </c>
      <c r="T56" s="126">
        <f>'Scoreblad H-S-S-T'!T58</f>
        <v>26150.799999999999</v>
      </c>
      <c r="U56" s="126">
        <f>'Scoreblad H-S-S-T'!U58</f>
        <v>1091.6483712552804</v>
      </c>
      <c r="V56" s="6">
        <f t="shared" si="36"/>
        <v>8.9246843709185897E-2</v>
      </c>
      <c r="W56" s="6">
        <f t="shared" si="37"/>
        <v>4.1744358537990439E-2</v>
      </c>
      <c r="X56" s="6" t="str">
        <f t="shared" si="38"/>
        <v>C</v>
      </c>
      <c r="Y56" s="46">
        <f>SUM(Z54:Z57)</f>
        <v>55</v>
      </c>
      <c r="Z56" s="193">
        <f>'Scoreblad H-S-S-T'!Z58</f>
        <v>19</v>
      </c>
      <c r="AA56" s="193">
        <f>'Scoreblad H-S-S-T'!AA58</f>
        <v>6</v>
      </c>
      <c r="AB56" s="193">
        <f>'Scoreblad H-S-S-T'!AB58</f>
        <v>13</v>
      </c>
      <c r="AC56" s="193">
        <f>'Scoreblad H-S-S-T'!AC58</f>
        <v>4</v>
      </c>
      <c r="AD56" s="5">
        <f t="shared" si="53"/>
        <v>9</v>
      </c>
      <c r="AE56" s="6">
        <f t="shared" si="54"/>
        <v>0.47368421052631576</v>
      </c>
      <c r="AF56" s="5" t="str">
        <f t="shared" si="62"/>
        <v>C</v>
      </c>
      <c r="AG56" s="46">
        <f>SUM(AD54:AD57)</f>
        <v>-1</v>
      </c>
      <c r="AH56" s="5" t="str">
        <f t="shared" si="63"/>
        <v>B</v>
      </c>
      <c r="AI56" s="10" t="s">
        <v>33</v>
      </c>
      <c r="AJ56" s="48" t="str">
        <f t="shared" si="18"/>
        <v>Tienen</v>
      </c>
      <c r="AK56" s="102">
        <v>1</v>
      </c>
      <c r="AL56" s="20">
        <f t="shared" si="58"/>
        <v>1</v>
      </c>
      <c r="AM56" s="20">
        <f t="shared" si="59"/>
        <v>1</v>
      </c>
      <c r="AN56" s="20">
        <f t="shared" si="55"/>
        <v>0</v>
      </c>
      <c r="AO56" s="20">
        <f t="shared" si="56"/>
        <v>1</v>
      </c>
      <c r="AP56" s="5">
        <f t="shared" si="66"/>
        <v>5.3148756660745988</v>
      </c>
      <c r="AQ56" s="5">
        <f t="shared" si="67"/>
        <v>6.3148756660745988</v>
      </c>
      <c r="AR56" s="5">
        <f t="shared" si="46"/>
        <v>10</v>
      </c>
      <c r="AS56" s="6">
        <f t="shared" si="47"/>
        <v>0.53148756660745988</v>
      </c>
      <c r="AT56" s="51">
        <f t="shared" si="70"/>
        <v>1</v>
      </c>
      <c r="AU56" s="50">
        <f t="shared" si="68"/>
        <v>3</v>
      </c>
      <c r="AV56" s="50">
        <f t="shared" si="57"/>
        <v>3</v>
      </c>
      <c r="AW56" s="50" t="str">
        <f t="shared" si="69"/>
        <v>C</v>
      </c>
    </row>
    <row r="57" spans="1:49" x14ac:dyDescent="0.3">
      <c r="A57" s="10" t="s">
        <v>18</v>
      </c>
      <c r="B57" s="10" t="s">
        <v>12</v>
      </c>
      <c r="C57" s="10" t="s">
        <v>33</v>
      </c>
      <c r="D57" s="198" t="str">
        <f>'Scoreblad H-S-S-T'!D59</f>
        <v>Tongeren</v>
      </c>
      <c r="E57" s="199">
        <f>'Scoreblad H-S-S-T'!E59</f>
        <v>25</v>
      </c>
      <c r="F57" s="4" t="str">
        <f t="shared" si="12"/>
        <v>H-S-T-T</v>
      </c>
      <c r="G57" s="12" t="str">
        <f t="shared" si="60"/>
        <v>B</v>
      </c>
      <c r="H57" s="12" t="str">
        <f t="shared" si="61"/>
        <v>B</v>
      </c>
      <c r="I57" s="46">
        <f>SUM(J54:J57)</f>
        <v>64.09796788572244</v>
      </c>
      <c r="J57" s="201">
        <f>'Scoreblad H-S-S-T'!J59</f>
        <v>28.65856236786469</v>
      </c>
      <c r="K57" s="201">
        <f>'Scoreblad H-S-S-T'!K59</f>
        <v>31.371680178920887</v>
      </c>
      <c r="L57" s="201">
        <f>'Scoreblad H-S-S-T'!L59</f>
        <v>26.665928152082753</v>
      </c>
      <c r="M57" s="5">
        <f t="shared" si="40"/>
        <v>2.7131178110561969</v>
      </c>
      <c r="N57" s="46">
        <f>SUM(O54:O57)</f>
        <v>-8.8946763081376385</v>
      </c>
      <c r="O57" s="5">
        <f t="shared" si="13"/>
        <v>-1.992634215781937</v>
      </c>
      <c r="P57" s="47">
        <f>IF(SUM(L54:L57)&gt;0,SUM(O54:O57)/SUM(L54:L57), "Blinde vlek")</f>
        <v>-0.16112583242679873</v>
      </c>
      <c r="Q57" s="6">
        <f t="shared" si="52"/>
        <v>-7.4725852571769627E-2</v>
      </c>
      <c r="R57" s="126">
        <f>'Scoreblad H-S-S-T'!R59</f>
        <v>757.2</v>
      </c>
      <c r="S57" s="126">
        <f>'Scoreblad H-S-S-T'!S59</f>
        <v>31.371680178920887</v>
      </c>
      <c r="T57" s="126">
        <f>'Scoreblad H-S-S-T'!T59</f>
        <v>26150.799999999999</v>
      </c>
      <c r="U57" s="126">
        <f>'Scoreblad H-S-S-T'!U59</f>
        <v>1091.6483712552804</v>
      </c>
      <c r="V57" s="6">
        <f t="shared" si="36"/>
        <v>4.1431167695352461E-2</v>
      </c>
      <c r="W57" s="6">
        <f t="shared" si="37"/>
        <v>4.1744358537990439E-2</v>
      </c>
      <c r="X57" s="6" t="str">
        <f t="shared" si="38"/>
        <v>B</v>
      </c>
      <c r="Y57" s="46">
        <f>SUM(Z54:Z57)</f>
        <v>55</v>
      </c>
      <c r="Z57" s="193">
        <f>'Scoreblad H-S-S-T'!Z59</f>
        <v>24</v>
      </c>
      <c r="AA57" s="193">
        <f>'Scoreblad H-S-S-T'!AA59</f>
        <v>14</v>
      </c>
      <c r="AB57" s="193">
        <f>'Scoreblad H-S-S-T'!AB59</f>
        <v>10</v>
      </c>
      <c r="AC57" s="193">
        <f>'Scoreblad H-S-S-T'!AC59</f>
        <v>5</v>
      </c>
      <c r="AD57" s="5">
        <f t="shared" si="53"/>
        <v>5</v>
      </c>
      <c r="AE57" s="6">
        <f t="shared" si="54"/>
        <v>0.20833333333333334</v>
      </c>
      <c r="AF57" s="5" t="str">
        <f t="shared" si="62"/>
        <v>C</v>
      </c>
      <c r="AG57" s="46">
        <f>SUM(AD54:AD57)</f>
        <v>-1</v>
      </c>
      <c r="AH57" s="5" t="str">
        <f t="shared" si="63"/>
        <v>B</v>
      </c>
      <c r="AI57" s="10" t="s">
        <v>33</v>
      </c>
      <c r="AJ57" s="48" t="str">
        <f t="shared" si="18"/>
        <v>Tongeren</v>
      </c>
      <c r="AK57" s="102">
        <v>1</v>
      </c>
      <c r="AL57" s="20">
        <f t="shared" ref="AL57:AL82" si="71">IF(H57= "A",2,IF(H57 = "Blinde vlek",2,IF(H57 = "B",1,0)))</f>
        <v>1</v>
      </c>
      <c r="AM57" s="20">
        <f t="shared" ref="AM57:AM82" si="72">IF(G57= "A",2,IF(G57 = "Blinde vlek",2,IF(G57 = "B",1,0)))</f>
        <v>1</v>
      </c>
      <c r="AN57" s="20">
        <f t="shared" si="55"/>
        <v>0</v>
      </c>
      <c r="AO57" s="20">
        <f t="shared" si="56"/>
        <v>1</v>
      </c>
      <c r="AP57" s="5">
        <f t="shared" si="66"/>
        <v>3.007365784218063</v>
      </c>
      <c r="AQ57" s="5">
        <f t="shared" si="67"/>
        <v>4.007365784218063</v>
      </c>
      <c r="AR57" s="5">
        <f t="shared" si="46"/>
        <v>19</v>
      </c>
      <c r="AS57" s="6">
        <f t="shared" si="47"/>
        <v>0.15828240969568752</v>
      </c>
      <c r="AT57" s="51">
        <f t="shared" si="70"/>
        <v>1</v>
      </c>
      <c r="AU57" s="50">
        <f t="shared" si="68"/>
        <v>3</v>
      </c>
      <c r="AV57" s="50">
        <f t="shared" si="57"/>
        <v>3</v>
      </c>
      <c r="AW57" s="50" t="str">
        <f t="shared" si="69"/>
        <v>C</v>
      </c>
    </row>
    <row r="58" spans="1:49" x14ac:dyDescent="0.3">
      <c r="A58" s="59" t="s">
        <v>18</v>
      </c>
      <c r="B58" s="59" t="s">
        <v>13</v>
      </c>
      <c r="C58" s="59" t="s">
        <v>34</v>
      </c>
      <c r="D58" s="198" t="str">
        <f>'Scoreblad H-S-S-T'!D60</f>
        <v>Hasselt</v>
      </c>
      <c r="E58" s="199">
        <f>'Scoreblad H-S-S-T'!E60</f>
        <v>21</v>
      </c>
      <c r="F58" s="4" t="str">
        <f t="shared" ref="F58:F93" si="73">F$3</f>
        <v>H-S-T-T</v>
      </c>
      <c r="G58" s="12" t="str">
        <f t="shared" si="60"/>
        <v>Blinde vlek</v>
      </c>
      <c r="H58" s="12" t="str">
        <f t="shared" si="61"/>
        <v>Blinde vlek</v>
      </c>
      <c r="I58" s="46">
        <f>SUM(J58:J61)</f>
        <v>4.5375264270613105</v>
      </c>
      <c r="J58" s="201">
        <f>'Scoreblad H-S-S-T'!J60</f>
        <v>0</v>
      </c>
      <c r="K58" s="201">
        <f>'Scoreblad H-S-S-T'!K60</f>
        <v>0</v>
      </c>
      <c r="L58" s="201">
        <f>'Scoreblad H-S-S-T'!L60</f>
        <v>0</v>
      </c>
      <c r="M58" s="5">
        <f t="shared" si="40"/>
        <v>0</v>
      </c>
      <c r="N58" s="46">
        <f>SUM(O58:O61)</f>
        <v>0.24392450947768873</v>
      </c>
      <c r="O58" s="5">
        <f t="shared" ref="O58:O93" si="74">L58-J58</f>
        <v>0</v>
      </c>
      <c r="P58" s="47">
        <f>IF(SUM(L58:L61)&gt;0,SUM(O58:O61)/SUM(L58:L61), "Blinde vlek")</f>
        <v>5.1014746928314363E-2</v>
      </c>
      <c r="Q58" s="6" t="str">
        <f t="shared" si="52"/>
        <v>Blinde vlek</v>
      </c>
      <c r="R58" s="126">
        <f>'Scoreblad H-S-S-T'!R60</f>
        <v>776</v>
      </c>
      <c r="S58" s="126">
        <f>'Scoreblad H-S-S-T'!S60</f>
        <v>0</v>
      </c>
      <c r="T58" s="126">
        <f>'Scoreblad H-S-S-T'!T60</f>
        <v>26150.799999999999</v>
      </c>
      <c r="U58" s="126">
        <f>'Scoreblad H-S-S-T'!U60</f>
        <v>89.604422359812759</v>
      </c>
      <c r="V58" s="6" t="str">
        <f t="shared" si="36"/>
        <v>Blinde vlek</v>
      </c>
      <c r="W58" s="6">
        <f t="shared" si="37"/>
        <v>3.4264505238773865E-3</v>
      </c>
      <c r="X58" s="6" t="str">
        <f t="shared" si="38"/>
        <v>Blinde vlek</v>
      </c>
      <c r="Y58" s="46">
        <f>SUM(Z58:Z61)</f>
        <v>4</v>
      </c>
      <c r="Z58" s="193">
        <f>'Scoreblad H-S-S-T'!Z60</f>
        <v>0</v>
      </c>
      <c r="AA58" s="193">
        <f>'Scoreblad H-S-S-T'!AA60</f>
        <v>0</v>
      </c>
      <c r="AB58" s="193">
        <f>'Scoreblad H-S-S-T'!AB60</f>
        <v>0</v>
      </c>
      <c r="AC58" s="193">
        <f>'Scoreblad H-S-S-T'!AC60</f>
        <v>0</v>
      </c>
      <c r="AD58" s="5">
        <f t="shared" si="53"/>
        <v>0</v>
      </c>
      <c r="AE58" s="6" t="str">
        <f t="shared" si="54"/>
        <v>Blinde vlek</v>
      </c>
      <c r="AF58" s="5" t="str">
        <f t="shared" si="62"/>
        <v>Blinde vlek</v>
      </c>
      <c r="AG58" s="46">
        <f>SUM(AD58:AD61)</f>
        <v>1</v>
      </c>
      <c r="AH58" s="5" t="str">
        <f t="shared" si="63"/>
        <v>C</v>
      </c>
      <c r="AI58" s="59" t="s">
        <v>34</v>
      </c>
      <c r="AJ58" s="48" t="str">
        <f t="shared" ref="AJ58:AJ93" si="75">D58</f>
        <v>Hasselt</v>
      </c>
      <c r="AK58" s="102">
        <v>1</v>
      </c>
      <c r="AL58" s="20">
        <f t="shared" si="71"/>
        <v>2</v>
      </c>
      <c r="AM58" s="20">
        <f t="shared" si="72"/>
        <v>2</v>
      </c>
      <c r="AN58" s="20">
        <f t="shared" si="55"/>
        <v>2</v>
      </c>
      <c r="AO58" s="20">
        <f t="shared" si="56"/>
        <v>0</v>
      </c>
      <c r="AP58" s="281">
        <f>N58+AG58</f>
        <v>1.2439245094776887</v>
      </c>
      <c r="AQ58" s="281">
        <f>SUM(AK58:AK61)+AP58</f>
        <v>5.2439245094776883</v>
      </c>
      <c r="AR58" s="281">
        <f>SUM(AA58:AA61,AC58:AC61)</f>
        <v>3</v>
      </c>
      <c r="AS58" s="284">
        <f>IF(AR58&gt;0,AP58/AR58,"Geen noden")</f>
        <v>0.4146415031592296</v>
      </c>
      <c r="AT58" s="281">
        <f>SUM(AK58:AK61)</f>
        <v>4</v>
      </c>
      <c r="AU58" s="302">
        <f>AT58*$AZ$8*(AM58+AO58)</f>
        <v>16</v>
      </c>
      <c r="AV58" s="304">
        <f>IF(AT58&gt;0,AU58/SUM(AK58:AK61),0)</f>
        <v>4</v>
      </c>
      <c r="AW58" s="304" t="str">
        <f>IF(AV58&gt;=$AZ$3,$AZ$2,IF(AV58&gt;=$BA$3,$BA$2,IF(AV58&gt;=$BB$3,$BB$2,$BC$2)))</f>
        <v>B</v>
      </c>
    </row>
    <row r="59" spans="1:49" x14ac:dyDescent="0.3">
      <c r="A59" s="59" t="s">
        <v>18</v>
      </c>
      <c r="B59" s="59" t="s">
        <v>13</v>
      </c>
      <c r="C59" s="59" t="s">
        <v>34</v>
      </c>
      <c r="D59" s="198" t="str">
        <f>'Scoreblad H-S-S-T'!D61</f>
        <v>Sint-Truiden</v>
      </c>
      <c r="E59" s="199">
        <f>'Scoreblad H-S-S-T'!E61</f>
        <v>24</v>
      </c>
      <c r="F59" s="4" t="str">
        <f t="shared" si="73"/>
        <v>H-S-T-T</v>
      </c>
      <c r="G59" s="12" t="str">
        <f t="shared" si="60"/>
        <v>Blinde vlek</v>
      </c>
      <c r="H59" s="12" t="str">
        <f t="shared" si="61"/>
        <v>Blinde vlek</v>
      </c>
      <c r="I59" s="46">
        <f>SUM(J58:J61)</f>
        <v>4.5375264270613105</v>
      </c>
      <c r="J59" s="201">
        <f>'Scoreblad H-S-S-T'!J61</f>
        <v>0</v>
      </c>
      <c r="K59" s="201">
        <f>'Scoreblad H-S-S-T'!K61</f>
        <v>0</v>
      </c>
      <c r="L59" s="201">
        <f>'Scoreblad H-S-S-T'!L61</f>
        <v>0</v>
      </c>
      <c r="M59" s="5">
        <f t="shared" si="40"/>
        <v>0</v>
      </c>
      <c r="N59" s="46">
        <f>SUM(O58:O61)</f>
        <v>0.24392450947768873</v>
      </c>
      <c r="O59" s="5">
        <f t="shared" si="74"/>
        <v>0</v>
      </c>
      <c r="P59" s="47">
        <f>IF(SUM(L58:L61)&gt;0,SUM(O58:O61)/SUM(L58:L61), "Blinde vlek")</f>
        <v>5.1014746928314363E-2</v>
      </c>
      <c r="Q59" s="6" t="str">
        <f t="shared" si="52"/>
        <v>Blinde vlek</v>
      </c>
      <c r="R59" s="126">
        <f>'Scoreblad H-S-S-T'!R61</f>
        <v>110</v>
      </c>
      <c r="S59" s="126">
        <f>'Scoreblad H-S-S-T'!S61</f>
        <v>0</v>
      </c>
      <c r="T59" s="126">
        <f>'Scoreblad H-S-S-T'!T61</f>
        <v>26150.799999999999</v>
      </c>
      <c r="U59" s="126">
        <f>'Scoreblad H-S-S-T'!U61</f>
        <v>89.604422359812759</v>
      </c>
      <c r="V59" s="6" t="str">
        <f t="shared" si="36"/>
        <v>Blinde vlek</v>
      </c>
      <c r="W59" s="6">
        <f t="shared" si="37"/>
        <v>3.4264505238773865E-3</v>
      </c>
      <c r="X59" s="6" t="str">
        <f t="shared" si="38"/>
        <v>Blinde vlek</v>
      </c>
      <c r="Y59" s="46">
        <f>SUM(Z58:Z61)</f>
        <v>4</v>
      </c>
      <c r="Z59" s="193">
        <f>'Scoreblad H-S-S-T'!Z61</f>
        <v>0</v>
      </c>
      <c r="AA59" s="193">
        <f>'Scoreblad H-S-S-T'!AA61</f>
        <v>0</v>
      </c>
      <c r="AB59" s="193">
        <f>'Scoreblad H-S-S-T'!AB61</f>
        <v>0</v>
      </c>
      <c r="AC59" s="193">
        <f>'Scoreblad H-S-S-T'!AC61</f>
        <v>0</v>
      </c>
      <c r="AD59" s="5">
        <f t="shared" si="53"/>
        <v>0</v>
      </c>
      <c r="AE59" s="6" t="str">
        <f t="shared" si="54"/>
        <v>Blinde vlek</v>
      </c>
      <c r="AF59" s="5" t="str">
        <f t="shared" si="62"/>
        <v>Blinde vlek</v>
      </c>
      <c r="AG59" s="46">
        <f>SUM(AD58:AD61)</f>
        <v>1</v>
      </c>
      <c r="AH59" s="5" t="str">
        <f t="shared" si="63"/>
        <v>C</v>
      </c>
      <c r="AI59" s="59" t="s">
        <v>34</v>
      </c>
      <c r="AJ59" s="48" t="str">
        <f t="shared" si="75"/>
        <v>Sint-Truiden</v>
      </c>
      <c r="AK59" s="102">
        <v>1</v>
      </c>
      <c r="AL59" s="20">
        <f t="shared" si="71"/>
        <v>2</v>
      </c>
      <c r="AM59" s="20">
        <f t="shared" si="72"/>
        <v>2</v>
      </c>
      <c r="AN59" s="20">
        <f t="shared" si="55"/>
        <v>2</v>
      </c>
      <c r="AO59" s="20">
        <f t="shared" si="56"/>
        <v>0</v>
      </c>
      <c r="AP59" s="282"/>
      <c r="AQ59" s="282"/>
      <c r="AR59" s="282"/>
      <c r="AS59" s="285"/>
      <c r="AT59" s="282"/>
      <c r="AU59" s="303"/>
      <c r="AV59" s="305"/>
      <c r="AW59" s="305"/>
    </row>
    <row r="60" spans="1:49" x14ac:dyDescent="0.3">
      <c r="A60" s="59" t="s">
        <v>18</v>
      </c>
      <c r="B60" s="59" t="s">
        <v>13</v>
      </c>
      <c r="C60" s="59" t="s">
        <v>34</v>
      </c>
      <c r="D60" s="191" t="str">
        <f>'Scoreblad H-S-S-T'!D62</f>
        <v>Tienen</v>
      </c>
      <c r="E60" s="199">
        <f>'Scoreblad H-S-S-T'!E62</f>
        <v>17</v>
      </c>
      <c r="F60" s="4" t="str">
        <f t="shared" si="73"/>
        <v>H-S-T-T</v>
      </c>
      <c r="G60" s="12" t="str">
        <f t="shared" si="60"/>
        <v>Blinde vlek</v>
      </c>
      <c r="H60" s="12" t="str">
        <f t="shared" si="61"/>
        <v>Blinde vlek</v>
      </c>
      <c r="I60" s="46">
        <f>SUM(J58:J61)</f>
        <v>4.5375264270613105</v>
      </c>
      <c r="J60" s="201">
        <f>'Scoreblad H-S-S-T'!J62</f>
        <v>2</v>
      </c>
      <c r="K60" s="192">
        <f>'Scoreblad H-S-S-T'!K62</f>
        <v>2</v>
      </c>
      <c r="L60" s="192">
        <f>'Scoreblad H-S-S-T'!L62</f>
        <v>2</v>
      </c>
      <c r="M60" s="5">
        <f t="shared" si="40"/>
        <v>0</v>
      </c>
      <c r="N60" s="46">
        <f>SUM(O58:O61)</f>
        <v>0.24392450947768873</v>
      </c>
      <c r="O60" s="5">
        <f t="shared" si="74"/>
        <v>0</v>
      </c>
      <c r="P60" s="47">
        <f>IF(SUM(L58:L61)&gt;0,SUM(O58:O61)/SUM(L58:L61), "Blinde vlek")</f>
        <v>5.1014746928314363E-2</v>
      </c>
      <c r="Q60" s="6">
        <f t="shared" si="52"/>
        <v>0</v>
      </c>
      <c r="R60" s="126">
        <f>'Scoreblad H-S-S-T'!R62</f>
        <v>229.7</v>
      </c>
      <c r="S60" s="126">
        <f>'Scoreblad H-S-S-T'!S62</f>
        <v>0</v>
      </c>
      <c r="T60" s="126">
        <f>'Scoreblad H-S-S-T'!T62</f>
        <v>26150.799999999999</v>
      </c>
      <c r="U60" s="126">
        <f>'Scoreblad H-S-S-T'!U62</f>
        <v>89.604422359812759</v>
      </c>
      <c r="V60" s="6" t="str">
        <f t="shared" si="36"/>
        <v>Blinde vlek</v>
      </c>
      <c r="W60" s="6">
        <f t="shared" si="37"/>
        <v>3.4264505238773865E-3</v>
      </c>
      <c r="X60" s="6" t="str">
        <f t="shared" si="38"/>
        <v>Blinde vlek</v>
      </c>
      <c r="Y60" s="46">
        <f>SUM(Z58:Z61)</f>
        <v>4</v>
      </c>
      <c r="Z60" s="193">
        <f>'Scoreblad H-S-S-T'!Z62</f>
        <v>2</v>
      </c>
      <c r="AA60" s="193">
        <f>'Scoreblad H-S-S-T'!AA62</f>
        <v>0</v>
      </c>
      <c r="AB60" s="193">
        <f>'Scoreblad H-S-S-T'!AB62</f>
        <v>2</v>
      </c>
      <c r="AC60" s="193">
        <f>'Scoreblad H-S-S-T'!AC62</f>
        <v>1</v>
      </c>
      <c r="AD60" s="5">
        <f t="shared" si="53"/>
        <v>1</v>
      </c>
      <c r="AE60" s="6" t="str">
        <f t="shared" si="54"/>
        <v>Blinde vlek</v>
      </c>
      <c r="AF60" s="5" t="str">
        <f t="shared" si="62"/>
        <v>C</v>
      </c>
      <c r="AG60" s="46">
        <f>SUM(AD58:AD61)</f>
        <v>1</v>
      </c>
      <c r="AH60" s="5" t="str">
        <f t="shared" si="63"/>
        <v>C</v>
      </c>
      <c r="AI60" s="59" t="s">
        <v>34</v>
      </c>
      <c r="AJ60" s="48" t="str">
        <f t="shared" si="75"/>
        <v>Tienen</v>
      </c>
      <c r="AK60" s="102">
        <v>1</v>
      </c>
      <c r="AL60" s="20">
        <f t="shared" si="71"/>
        <v>2</v>
      </c>
      <c r="AM60" s="20">
        <f t="shared" si="72"/>
        <v>2</v>
      </c>
      <c r="AN60" s="20">
        <f t="shared" si="55"/>
        <v>0</v>
      </c>
      <c r="AO60" s="20">
        <f t="shared" si="56"/>
        <v>0</v>
      </c>
      <c r="AP60" s="282"/>
      <c r="AQ60" s="282"/>
      <c r="AR60" s="282"/>
      <c r="AS60" s="285"/>
      <c r="AT60" s="282"/>
      <c r="AU60" s="303"/>
      <c r="AV60" s="305"/>
      <c r="AW60" s="305"/>
    </row>
    <row r="61" spans="1:49" x14ac:dyDescent="0.3">
      <c r="A61" s="59" t="s">
        <v>18</v>
      </c>
      <c r="B61" s="59" t="s">
        <v>13</v>
      </c>
      <c r="C61" s="59" t="s">
        <v>34</v>
      </c>
      <c r="D61" s="198" t="str">
        <f>'Scoreblad H-S-S-T'!D63</f>
        <v>Tongeren</v>
      </c>
      <c r="E61" s="199">
        <f>'Scoreblad H-S-S-T'!E63</f>
        <v>25</v>
      </c>
      <c r="F61" s="4" t="str">
        <f t="shared" si="73"/>
        <v>H-S-T-T</v>
      </c>
      <c r="G61" s="12" t="str">
        <f t="shared" si="60"/>
        <v>Blinde vlek</v>
      </c>
      <c r="H61" s="12" t="str">
        <f t="shared" si="61"/>
        <v>Blinde vlek</v>
      </c>
      <c r="I61" s="46">
        <f>SUM(J58:J61)</f>
        <v>4.5375264270613105</v>
      </c>
      <c r="J61" s="201">
        <f>'Scoreblad H-S-S-T'!J63</f>
        <v>2.5375264270613105</v>
      </c>
      <c r="K61" s="201">
        <f>'Scoreblad H-S-S-T'!K63</f>
        <v>3.272295219457646</v>
      </c>
      <c r="L61" s="201">
        <f>'Scoreblad H-S-S-T'!L63</f>
        <v>2.7814509365389992</v>
      </c>
      <c r="M61" s="5">
        <f t="shared" si="40"/>
        <v>0.73476879239633552</v>
      </c>
      <c r="N61" s="46">
        <f>SUM(O58:O61)</f>
        <v>0.24392450947768873</v>
      </c>
      <c r="O61" s="5">
        <f t="shared" si="74"/>
        <v>0.24392450947768873</v>
      </c>
      <c r="P61" s="47">
        <f>IF(SUM(L58:L61)&gt;0,SUM(O58:O61)/SUM(L58:L61), "Blinde vlek")</f>
        <v>5.1014746928314363E-2</v>
      </c>
      <c r="Q61" s="6">
        <f t="shared" si="52"/>
        <v>8.769685859755183E-2</v>
      </c>
      <c r="R61" s="126">
        <f>'Scoreblad H-S-S-T'!R63</f>
        <v>757.2</v>
      </c>
      <c r="S61" s="126">
        <f>'Scoreblad H-S-S-T'!S63</f>
        <v>3.272295219457646</v>
      </c>
      <c r="T61" s="126">
        <f>'Scoreblad H-S-S-T'!T63</f>
        <v>26150.799999999999</v>
      </c>
      <c r="U61" s="126">
        <f>'Scoreblad H-S-S-T'!U63</f>
        <v>89.604422359812759</v>
      </c>
      <c r="V61" s="6">
        <f t="shared" si="36"/>
        <v>4.3215731899863257E-3</v>
      </c>
      <c r="W61" s="6">
        <f t="shared" si="37"/>
        <v>3.4264505238773865E-3</v>
      </c>
      <c r="X61" s="6" t="str">
        <f t="shared" si="38"/>
        <v>B</v>
      </c>
      <c r="Y61" s="46">
        <f>SUM(Z58:Z61)</f>
        <v>4</v>
      </c>
      <c r="Z61" s="193">
        <f>'Scoreblad H-S-S-T'!Z63</f>
        <v>2</v>
      </c>
      <c r="AA61" s="193">
        <f>'Scoreblad H-S-S-T'!AA63</f>
        <v>2</v>
      </c>
      <c r="AB61" s="193">
        <f>'Scoreblad H-S-S-T'!AB63</f>
        <v>0</v>
      </c>
      <c r="AC61" s="193">
        <f>'Scoreblad H-S-S-T'!AC63</f>
        <v>0</v>
      </c>
      <c r="AD61" s="5">
        <f t="shared" si="53"/>
        <v>0</v>
      </c>
      <c r="AE61" s="6">
        <f t="shared" si="54"/>
        <v>0</v>
      </c>
      <c r="AF61" s="5" t="str">
        <f t="shared" si="62"/>
        <v>B</v>
      </c>
      <c r="AG61" s="46">
        <f>SUM(AD58:AD61)</f>
        <v>1</v>
      </c>
      <c r="AH61" s="5" t="str">
        <f t="shared" si="63"/>
        <v>C</v>
      </c>
      <c r="AI61" s="59" t="s">
        <v>34</v>
      </c>
      <c r="AJ61" s="48" t="str">
        <f t="shared" si="75"/>
        <v>Tongeren</v>
      </c>
      <c r="AK61" s="102">
        <v>1</v>
      </c>
      <c r="AL61" s="20">
        <f t="shared" si="71"/>
        <v>2</v>
      </c>
      <c r="AM61" s="20">
        <f t="shared" si="72"/>
        <v>2</v>
      </c>
      <c r="AN61" s="20">
        <f t="shared" si="55"/>
        <v>1</v>
      </c>
      <c r="AO61" s="20">
        <f t="shared" si="56"/>
        <v>0</v>
      </c>
      <c r="AP61" s="283"/>
      <c r="AQ61" s="282"/>
      <c r="AR61" s="282"/>
      <c r="AS61" s="285"/>
      <c r="AT61" s="282"/>
      <c r="AU61" s="322"/>
      <c r="AV61" s="305"/>
      <c r="AW61" s="323"/>
    </row>
    <row r="62" spans="1:49" x14ac:dyDescent="0.3">
      <c r="A62" s="58" t="s">
        <v>18</v>
      </c>
      <c r="B62" s="58" t="s">
        <v>15</v>
      </c>
      <c r="C62" s="58" t="s">
        <v>35</v>
      </c>
      <c r="D62" s="198" t="str">
        <f>'Scoreblad H-S-S-T'!D64</f>
        <v>Hasselt</v>
      </c>
      <c r="E62" s="199">
        <f>'Scoreblad H-S-S-T'!E64</f>
        <v>21</v>
      </c>
      <c r="F62" s="4" t="str">
        <f t="shared" si="73"/>
        <v>H-S-T-T</v>
      </c>
      <c r="G62" s="12" t="str">
        <f t="shared" si="60"/>
        <v>B</v>
      </c>
      <c r="H62" s="12" t="str">
        <f t="shared" si="61"/>
        <v>B</v>
      </c>
      <c r="I62" s="46">
        <f>SUM(J62:J65)</f>
        <v>21.583509513742072</v>
      </c>
      <c r="J62" s="201">
        <f>'Scoreblad H-S-S-T'!J64</f>
        <v>21.583509513742072</v>
      </c>
      <c r="K62" s="201">
        <f>'Scoreblad H-S-S-T'!K64</f>
        <v>20.620155038759691</v>
      </c>
      <c r="L62" s="201">
        <f>'Scoreblad H-S-S-T'!L64</f>
        <v>17.527131782945737</v>
      </c>
      <c r="M62" s="5">
        <f t="shared" si="40"/>
        <v>-0.96335447498238125</v>
      </c>
      <c r="N62" s="46">
        <f>SUM(O62:O65)</f>
        <v>-4.0563777307963349</v>
      </c>
      <c r="O62" s="5">
        <f t="shared" si="74"/>
        <v>-4.0563777307963349</v>
      </c>
      <c r="P62" s="47">
        <f>IF(SUM(L62:L65)&gt;0,SUM(O62:O65)/SUM(L62:L65), "Blinde vlek")</f>
        <v>-0.2314342004744481</v>
      </c>
      <c r="Q62" s="6">
        <f t="shared" si="52"/>
        <v>-0.2314342004744481</v>
      </c>
      <c r="R62" s="126">
        <f>'Scoreblad H-S-S-T'!R64</f>
        <v>776</v>
      </c>
      <c r="S62" s="126">
        <f>'Scoreblad H-S-S-T'!S64</f>
        <v>20.620155038759691</v>
      </c>
      <c r="T62" s="126">
        <f>'Scoreblad H-S-S-T'!T64</f>
        <v>26150.799999999999</v>
      </c>
      <c r="U62" s="126">
        <f>'Scoreblad H-S-S-T'!U64</f>
        <v>166.8113815517693</v>
      </c>
      <c r="V62" s="6">
        <f t="shared" si="36"/>
        <v>2.6572364740669704E-2</v>
      </c>
      <c r="W62" s="6">
        <f t="shared" si="37"/>
        <v>6.3788251813240628E-3</v>
      </c>
      <c r="X62" s="6" t="str">
        <f t="shared" si="38"/>
        <v>C</v>
      </c>
      <c r="Y62" s="46">
        <f>SUM(Z62:Z65)</f>
        <v>18</v>
      </c>
      <c r="Z62" s="193">
        <f>'Scoreblad H-S-S-T'!Z64</f>
        <v>18</v>
      </c>
      <c r="AA62" s="193">
        <f>'Scoreblad H-S-S-T'!AA64</f>
        <v>2</v>
      </c>
      <c r="AB62" s="193">
        <f>'Scoreblad H-S-S-T'!AB64</f>
        <v>16</v>
      </c>
      <c r="AC62" s="193">
        <f>'Scoreblad H-S-S-T'!AC64</f>
        <v>0</v>
      </c>
      <c r="AD62" s="5">
        <f t="shared" si="53"/>
        <v>16</v>
      </c>
      <c r="AE62" s="6">
        <f t="shared" si="54"/>
        <v>0.88888888888888884</v>
      </c>
      <c r="AF62" s="5" t="str">
        <f t="shared" si="62"/>
        <v>C</v>
      </c>
      <c r="AG62" s="46">
        <f>SUM(AD62:AD65)</f>
        <v>12</v>
      </c>
      <c r="AH62" s="5" t="str">
        <f t="shared" si="63"/>
        <v>C</v>
      </c>
      <c r="AI62" s="58" t="s">
        <v>35</v>
      </c>
      <c r="AJ62" s="48" t="str">
        <f t="shared" si="75"/>
        <v>Hasselt</v>
      </c>
      <c r="AK62" s="102">
        <v>1</v>
      </c>
      <c r="AL62" s="20">
        <f t="shared" si="71"/>
        <v>1</v>
      </c>
      <c r="AM62" s="20">
        <f t="shared" si="72"/>
        <v>1</v>
      </c>
      <c r="AN62" s="20">
        <f t="shared" si="55"/>
        <v>0</v>
      </c>
      <c r="AO62" s="20">
        <f t="shared" si="56"/>
        <v>0</v>
      </c>
      <c r="AP62" s="286">
        <f>N62+AG62</f>
        <v>7.9436222692036651</v>
      </c>
      <c r="AQ62" s="286">
        <f>SUM(AK62:AK65)+AP62</f>
        <v>11.943622269203665</v>
      </c>
      <c r="AR62" s="286">
        <f>SUM(AA62:AA65,AC62:AC65)</f>
        <v>6</v>
      </c>
      <c r="AS62" s="289">
        <f>IF(AR62&gt;0,AP62/AR62,"Geen noden")</f>
        <v>1.3239370448672776</v>
      </c>
      <c r="AT62" s="270">
        <f>IF(P62= "Blinde vlek",IF(SUM(AK62:AK65)&lt;-AG62,SUM(AK62:AK65),-AG62),IF(N62&gt;0,0,IF(N62&lt;-SUM(AK62:AK65),SUM(AK62:AK65),-N62)))</f>
        <v>4</v>
      </c>
      <c r="AU62" s="324">
        <f>AT62*$AZ$8*(AM62+AO62)</f>
        <v>8</v>
      </c>
      <c r="AV62" s="304">
        <f>IF(AT62&gt;0,AU62/SUM(AK62:AK65),0)</f>
        <v>2</v>
      </c>
      <c r="AW62" s="304" t="str">
        <f>IF(AV62&gt;=$AZ$3,$AZ$2,IF(AV62&gt;=$BA$3,$BA$2,IF(AV62&gt;=$BB$3,$BB$2,$BC$2)))</f>
        <v>C</v>
      </c>
    </row>
    <row r="63" spans="1:49" x14ac:dyDescent="0.3">
      <c r="A63" s="58" t="s">
        <v>18</v>
      </c>
      <c r="B63" s="58" t="s">
        <v>15</v>
      </c>
      <c r="C63" s="58" t="s">
        <v>35</v>
      </c>
      <c r="D63" s="198" t="str">
        <f>'Scoreblad H-S-S-T'!D65</f>
        <v>Sint-Truiden</v>
      </c>
      <c r="E63" s="199">
        <f>'Scoreblad H-S-S-T'!E65</f>
        <v>24</v>
      </c>
      <c r="F63" s="4" t="str">
        <f t="shared" si="73"/>
        <v>H-S-T-T</v>
      </c>
      <c r="G63" s="12" t="str">
        <f t="shared" si="60"/>
        <v>B</v>
      </c>
      <c r="H63" s="12" t="str">
        <f t="shared" si="61"/>
        <v>Blinde vlek</v>
      </c>
      <c r="I63" s="46">
        <f>SUM(J62:J65)</f>
        <v>21.583509513742072</v>
      </c>
      <c r="J63" s="201">
        <f>'Scoreblad H-S-S-T'!J65</f>
        <v>0</v>
      </c>
      <c r="K63" s="201">
        <f>'Scoreblad H-S-S-T'!K65</f>
        <v>0</v>
      </c>
      <c r="L63" s="201">
        <f>'Scoreblad H-S-S-T'!L65</f>
        <v>0</v>
      </c>
      <c r="M63" s="5">
        <f t="shared" si="40"/>
        <v>0</v>
      </c>
      <c r="N63" s="46">
        <f>SUM(O62:O65)</f>
        <v>-4.0563777307963349</v>
      </c>
      <c r="O63" s="5">
        <f t="shared" si="74"/>
        <v>0</v>
      </c>
      <c r="P63" s="47">
        <f>IF(SUM(L62:L65)&gt;0,SUM(O62:O65)/SUM(L62:L65), "Blinde vlek")</f>
        <v>-0.2314342004744481</v>
      </c>
      <c r="Q63" s="6" t="str">
        <f t="shared" si="52"/>
        <v>Blinde vlek</v>
      </c>
      <c r="R63" s="126">
        <f>'Scoreblad H-S-S-T'!R65</f>
        <v>110</v>
      </c>
      <c r="S63" s="126">
        <f>'Scoreblad H-S-S-T'!S65</f>
        <v>0</v>
      </c>
      <c r="T63" s="126">
        <f>'Scoreblad H-S-S-T'!T65</f>
        <v>26150.799999999999</v>
      </c>
      <c r="U63" s="126">
        <f>'Scoreblad H-S-S-T'!U65</f>
        <v>166.8113815517693</v>
      </c>
      <c r="V63" s="6" t="str">
        <f t="shared" si="36"/>
        <v>Blinde vlek</v>
      </c>
      <c r="W63" s="6">
        <f t="shared" si="37"/>
        <v>6.3788251813240628E-3</v>
      </c>
      <c r="X63" s="6" t="str">
        <f t="shared" si="38"/>
        <v>Blinde vlek</v>
      </c>
      <c r="Y63" s="46">
        <f>SUM(Z62:Z65)</f>
        <v>18</v>
      </c>
      <c r="Z63" s="193">
        <f>'Scoreblad H-S-S-T'!Z65</f>
        <v>0</v>
      </c>
      <c r="AA63" s="193">
        <f>'Scoreblad H-S-S-T'!AA65</f>
        <v>0</v>
      </c>
      <c r="AB63" s="193">
        <f>'Scoreblad H-S-S-T'!AB65</f>
        <v>0</v>
      </c>
      <c r="AC63" s="193">
        <f>'Scoreblad H-S-S-T'!AC65</f>
        <v>0</v>
      </c>
      <c r="AD63" s="5">
        <f t="shared" si="53"/>
        <v>0</v>
      </c>
      <c r="AE63" s="6" t="str">
        <f t="shared" si="54"/>
        <v>Blinde vlek</v>
      </c>
      <c r="AF63" s="5" t="str">
        <f t="shared" si="62"/>
        <v>Blinde vlek</v>
      </c>
      <c r="AG63" s="46">
        <f>SUM(AD62:AD65)</f>
        <v>12</v>
      </c>
      <c r="AH63" s="5" t="str">
        <f t="shared" si="63"/>
        <v>C</v>
      </c>
      <c r="AI63" s="58" t="s">
        <v>35</v>
      </c>
      <c r="AJ63" s="48" t="str">
        <f t="shared" si="75"/>
        <v>Sint-Truiden</v>
      </c>
      <c r="AK63" s="102">
        <v>1</v>
      </c>
      <c r="AL63" s="20">
        <f t="shared" si="71"/>
        <v>2</v>
      </c>
      <c r="AM63" s="20">
        <f t="shared" si="72"/>
        <v>1</v>
      </c>
      <c r="AN63" s="20">
        <f t="shared" si="55"/>
        <v>2</v>
      </c>
      <c r="AO63" s="20">
        <f t="shared" si="56"/>
        <v>0</v>
      </c>
      <c r="AP63" s="287"/>
      <c r="AQ63" s="287"/>
      <c r="AR63" s="287"/>
      <c r="AS63" s="290"/>
      <c r="AT63" s="271"/>
      <c r="AU63" s="325"/>
      <c r="AV63" s="305"/>
      <c r="AW63" s="305"/>
    </row>
    <row r="64" spans="1:49" x14ac:dyDescent="0.3">
      <c r="A64" s="58" t="s">
        <v>18</v>
      </c>
      <c r="B64" s="58" t="s">
        <v>15</v>
      </c>
      <c r="C64" s="58" t="s">
        <v>35</v>
      </c>
      <c r="D64" s="198" t="str">
        <f>'Scoreblad H-S-S-T'!D66</f>
        <v>Tienen</v>
      </c>
      <c r="E64" s="199">
        <f>'Scoreblad H-S-S-T'!E66</f>
        <v>17</v>
      </c>
      <c r="F64" s="4" t="str">
        <f t="shared" si="73"/>
        <v>H-S-T-T</v>
      </c>
      <c r="G64" s="12" t="str">
        <f t="shared" si="60"/>
        <v>B</v>
      </c>
      <c r="H64" s="12" t="str">
        <f t="shared" si="61"/>
        <v>Blinde vlek</v>
      </c>
      <c r="I64" s="46">
        <f>SUM(J62:J65)</f>
        <v>21.583509513742072</v>
      </c>
      <c r="J64" s="201">
        <f>'Scoreblad H-S-S-T'!J66</f>
        <v>0</v>
      </c>
      <c r="K64" s="201">
        <f>'Scoreblad H-S-S-T'!K66</f>
        <v>0</v>
      </c>
      <c r="L64" s="201">
        <f>'Scoreblad H-S-S-T'!L66</f>
        <v>0</v>
      </c>
      <c r="M64" s="5">
        <f t="shared" si="40"/>
        <v>0</v>
      </c>
      <c r="N64" s="46">
        <f>SUM(O62:O65)</f>
        <v>-4.0563777307963349</v>
      </c>
      <c r="O64" s="5">
        <f t="shared" si="74"/>
        <v>0</v>
      </c>
      <c r="P64" s="47">
        <f>IF(SUM(L62:L65)&gt;0,SUM(O62:O65)/SUM(L62:L65), "Blinde vlek")</f>
        <v>-0.2314342004744481</v>
      </c>
      <c r="Q64" s="6" t="str">
        <f t="shared" si="52"/>
        <v>Blinde vlek</v>
      </c>
      <c r="R64" s="126">
        <f>'Scoreblad H-S-S-T'!R66</f>
        <v>229.7</v>
      </c>
      <c r="S64" s="126">
        <f>'Scoreblad H-S-S-T'!S66</f>
        <v>0</v>
      </c>
      <c r="T64" s="126">
        <f>'Scoreblad H-S-S-T'!T66</f>
        <v>26150.799999999999</v>
      </c>
      <c r="U64" s="126">
        <f>'Scoreblad H-S-S-T'!U66</f>
        <v>166.8113815517693</v>
      </c>
      <c r="V64" s="6" t="str">
        <f t="shared" si="36"/>
        <v>Blinde vlek</v>
      </c>
      <c r="W64" s="6">
        <f t="shared" si="37"/>
        <v>6.3788251813240628E-3</v>
      </c>
      <c r="X64" s="6" t="str">
        <f t="shared" si="38"/>
        <v>Blinde vlek</v>
      </c>
      <c r="Y64" s="46">
        <f>SUM(Z62:Z65)</f>
        <v>18</v>
      </c>
      <c r="Z64" s="193">
        <f>'Scoreblad H-S-S-T'!Z66</f>
        <v>0</v>
      </c>
      <c r="AA64" s="193">
        <f>'Scoreblad H-S-S-T'!AA66</f>
        <v>0</v>
      </c>
      <c r="AB64" s="193">
        <f>'Scoreblad H-S-S-T'!AB66</f>
        <v>0</v>
      </c>
      <c r="AC64" s="193">
        <f>'Scoreblad H-S-S-T'!AC66</f>
        <v>1</v>
      </c>
      <c r="AD64" s="5">
        <f t="shared" si="53"/>
        <v>-1</v>
      </c>
      <c r="AE64" s="6" t="str">
        <f t="shared" si="54"/>
        <v>Blinde vlek</v>
      </c>
      <c r="AF64" s="5" t="str">
        <f t="shared" si="62"/>
        <v>Blinde vlek</v>
      </c>
      <c r="AG64" s="46">
        <f>SUM(AD62:AD65)</f>
        <v>12</v>
      </c>
      <c r="AH64" s="5" t="str">
        <f t="shared" si="63"/>
        <v>C</v>
      </c>
      <c r="AI64" s="58" t="s">
        <v>35</v>
      </c>
      <c r="AJ64" s="48" t="str">
        <f t="shared" si="75"/>
        <v>Tienen</v>
      </c>
      <c r="AK64" s="102">
        <v>1</v>
      </c>
      <c r="AL64" s="20">
        <f t="shared" si="71"/>
        <v>2</v>
      </c>
      <c r="AM64" s="20">
        <f t="shared" si="72"/>
        <v>1</v>
      </c>
      <c r="AN64" s="20">
        <f t="shared" si="55"/>
        <v>2</v>
      </c>
      <c r="AO64" s="20">
        <f t="shared" si="56"/>
        <v>0</v>
      </c>
      <c r="AP64" s="287"/>
      <c r="AQ64" s="287"/>
      <c r="AR64" s="287"/>
      <c r="AS64" s="290"/>
      <c r="AT64" s="271"/>
      <c r="AU64" s="325"/>
      <c r="AV64" s="305"/>
      <c r="AW64" s="305"/>
    </row>
    <row r="65" spans="1:49" x14ac:dyDescent="0.3">
      <c r="A65" s="58" t="s">
        <v>18</v>
      </c>
      <c r="B65" s="58" t="s">
        <v>15</v>
      </c>
      <c r="C65" s="58" t="s">
        <v>35</v>
      </c>
      <c r="D65" s="198" t="str">
        <f>'Scoreblad H-S-S-T'!D67</f>
        <v>Tongeren</v>
      </c>
      <c r="E65" s="199">
        <f>'Scoreblad H-S-S-T'!E67</f>
        <v>25</v>
      </c>
      <c r="F65" s="4" t="str">
        <f t="shared" si="73"/>
        <v>H-S-T-T</v>
      </c>
      <c r="G65" s="12" t="str">
        <f t="shared" si="60"/>
        <v>B</v>
      </c>
      <c r="H65" s="12" t="str">
        <f t="shared" si="61"/>
        <v>Blinde vlek</v>
      </c>
      <c r="I65" s="46">
        <f>SUM(J62:J65)</f>
        <v>21.583509513742072</v>
      </c>
      <c r="J65" s="201">
        <f>'Scoreblad H-S-S-T'!J67</f>
        <v>0</v>
      </c>
      <c r="K65" s="201">
        <f>'Scoreblad H-S-S-T'!K67</f>
        <v>0</v>
      </c>
      <c r="L65" s="201">
        <f>'Scoreblad H-S-S-T'!L67</f>
        <v>0</v>
      </c>
      <c r="M65" s="5">
        <f t="shared" si="40"/>
        <v>0</v>
      </c>
      <c r="N65" s="46">
        <f>SUM(O62:O65)</f>
        <v>-4.0563777307963349</v>
      </c>
      <c r="O65" s="5">
        <f t="shared" si="74"/>
        <v>0</v>
      </c>
      <c r="P65" s="47">
        <f>IF(SUM(L62:L65)&gt;0,SUM(O62:O65)/SUM(L62:L65), "Blinde vlek")</f>
        <v>-0.2314342004744481</v>
      </c>
      <c r="Q65" s="6" t="str">
        <f t="shared" si="52"/>
        <v>Blinde vlek</v>
      </c>
      <c r="R65" s="126">
        <f>'Scoreblad H-S-S-T'!R67</f>
        <v>757.2</v>
      </c>
      <c r="S65" s="126">
        <f>'Scoreblad H-S-S-T'!S67</f>
        <v>0</v>
      </c>
      <c r="T65" s="126">
        <f>'Scoreblad H-S-S-T'!T67</f>
        <v>26150.799999999999</v>
      </c>
      <c r="U65" s="126">
        <f>'Scoreblad H-S-S-T'!U67</f>
        <v>166.8113815517693</v>
      </c>
      <c r="V65" s="6" t="str">
        <f t="shared" si="36"/>
        <v>Blinde vlek</v>
      </c>
      <c r="W65" s="6">
        <f t="shared" si="37"/>
        <v>6.3788251813240628E-3</v>
      </c>
      <c r="X65" s="6" t="str">
        <f t="shared" si="38"/>
        <v>Blinde vlek</v>
      </c>
      <c r="Y65" s="46">
        <f>SUM(Z62:Z65)</f>
        <v>18</v>
      </c>
      <c r="Z65" s="193">
        <f>'Scoreblad H-S-S-T'!Z67</f>
        <v>0</v>
      </c>
      <c r="AA65" s="193">
        <f>'Scoreblad H-S-S-T'!AA67</f>
        <v>0</v>
      </c>
      <c r="AB65" s="193">
        <f>'Scoreblad H-S-S-T'!AB67</f>
        <v>0</v>
      </c>
      <c r="AC65" s="193">
        <f>'Scoreblad H-S-S-T'!AC67</f>
        <v>3</v>
      </c>
      <c r="AD65" s="5">
        <f t="shared" si="53"/>
        <v>-3</v>
      </c>
      <c r="AE65" s="6" t="str">
        <f t="shared" si="54"/>
        <v>Blinde vlek</v>
      </c>
      <c r="AF65" s="5" t="str">
        <f t="shared" si="62"/>
        <v>Blinde vlek</v>
      </c>
      <c r="AG65" s="46">
        <f>SUM(AD62:AD65)</f>
        <v>12</v>
      </c>
      <c r="AH65" s="5" t="str">
        <f t="shared" si="63"/>
        <v>C</v>
      </c>
      <c r="AI65" s="58" t="s">
        <v>35</v>
      </c>
      <c r="AJ65" s="48" t="str">
        <f t="shared" si="75"/>
        <v>Tongeren</v>
      </c>
      <c r="AK65" s="102">
        <v>1</v>
      </c>
      <c r="AL65" s="20">
        <f t="shared" si="71"/>
        <v>2</v>
      </c>
      <c r="AM65" s="20">
        <f t="shared" si="72"/>
        <v>1</v>
      </c>
      <c r="AN65" s="20">
        <f t="shared" si="55"/>
        <v>2</v>
      </c>
      <c r="AO65" s="20">
        <f t="shared" si="56"/>
        <v>0</v>
      </c>
      <c r="AP65" s="288"/>
      <c r="AQ65" s="288"/>
      <c r="AR65" s="288"/>
      <c r="AS65" s="291"/>
      <c r="AT65" s="272"/>
      <c r="AU65" s="325"/>
      <c r="AV65" s="305"/>
      <c r="AW65" s="323"/>
    </row>
    <row r="66" spans="1:49" x14ac:dyDescent="0.3">
      <c r="A66" s="10" t="s">
        <v>18</v>
      </c>
      <c r="B66" s="10" t="s">
        <v>16</v>
      </c>
      <c r="C66" s="10" t="s">
        <v>36</v>
      </c>
      <c r="D66" s="198" t="str">
        <f>'Scoreblad H-S-S-T'!D68</f>
        <v>Hasselt</v>
      </c>
      <c r="E66" s="199">
        <f>'Scoreblad H-S-S-T'!E68</f>
        <v>21</v>
      </c>
      <c r="F66" s="4" t="str">
        <f t="shared" si="73"/>
        <v>H-S-T-T</v>
      </c>
      <c r="G66" s="12" t="str">
        <f t="shared" si="60"/>
        <v>A</v>
      </c>
      <c r="H66" s="12" t="str">
        <f t="shared" si="61"/>
        <v>A</v>
      </c>
      <c r="I66" s="46">
        <f>SUM(J66:J69)</f>
        <v>156.49944517253164</v>
      </c>
      <c r="J66" s="201">
        <f>'Scoreblad H-S-S-T'!J68</f>
        <v>37.554439746300211</v>
      </c>
      <c r="K66" s="201">
        <f>'Scoreblad H-S-S-T'!K68</f>
        <v>31.961240310077521</v>
      </c>
      <c r="L66" s="201">
        <f>'Scoreblad H-S-S-T'!L68</f>
        <v>27.167054263565891</v>
      </c>
      <c r="M66" s="5">
        <f t="shared" si="40"/>
        <v>-5.5931994362226902</v>
      </c>
      <c r="N66" s="46">
        <f>SUM(O66:O69)</f>
        <v>-67.00075272219911</v>
      </c>
      <c r="O66" s="5">
        <f t="shared" si="74"/>
        <v>-10.38738548273432</v>
      </c>
      <c r="P66" s="47">
        <f>IF(SUM(L66:L69)&gt;0,SUM(O66:O69)/SUM(L66:L69), "Blinde vlek")</f>
        <v>-0.74862269925766034</v>
      </c>
      <c r="Q66" s="6">
        <f t="shared" si="52"/>
        <v>-0.3823522926688811</v>
      </c>
      <c r="R66" s="126">
        <f>'Scoreblad H-S-S-T'!R68</f>
        <v>776</v>
      </c>
      <c r="S66" s="126">
        <f>'Scoreblad H-S-S-T'!S68</f>
        <v>31.961240310077521</v>
      </c>
      <c r="T66" s="126">
        <f>'Scoreblad H-S-S-T'!T68</f>
        <v>26150.799999999999</v>
      </c>
      <c r="U66" s="126">
        <f>'Scoreblad H-S-S-T'!U68</f>
        <v>1672.6801927212466</v>
      </c>
      <c r="V66" s="6">
        <f t="shared" si="36"/>
        <v>4.1187165348038041E-2</v>
      </c>
      <c r="W66" s="6">
        <f t="shared" si="37"/>
        <v>6.3962868926428509E-2</v>
      </c>
      <c r="X66" s="6" t="str">
        <f t="shared" si="38"/>
        <v>B</v>
      </c>
      <c r="Y66" s="46">
        <f>SUM(Z66:Z69)</f>
        <v>140</v>
      </c>
      <c r="Z66" s="193">
        <f>'Scoreblad H-S-S-T'!Z68</f>
        <v>32</v>
      </c>
      <c r="AA66" s="193">
        <f>'Scoreblad H-S-S-T'!AA68</f>
        <v>13</v>
      </c>
      <c r="AB66" s="193">
        <f>'Scoreblad H-S-S-T'!AB68</f>
        <v>19</v>
      </c>
      <c r="AC66" s="193">
        <f>'Scoreblad H-S-S-T'!AC68</f>
        <v>22</v>
      </c>
      <c r="AD66" s="5">
        <f t="shared" si="53"/>
        <v>-3</v>
      </c>
      <c r="AE66" s="6">
        <f t="shared" si="54"/>
        <v>-9.375E-2</v>
      </c>
      <c r="AF66" s="5" t="str">
        <f t="shared" si="62"/>
        <v>B</v>
      </c>
      <c r="AG66" s="46">
        <f>SUM(AD66:AD69)</f>
        <v>-7</v>
      </c>
      <c r="AH66" s="5" t="str">
        <f t="shared" si="63"/>
        <v>B</v>
      </c>
      <c r="AI66" s="10" t="s">
        <v>36</v>
      </c>
      <c r="AJ66" s="48" t="str">
        <f t="shared" si="75"/>
        <v>Hasselt</v>
      </c>
      <c r="AK66" s="102">
        <v>1</v>
      </c>
      <c r="AL66" s="20">
        <f t="shared" si="71"/>
        <v>2</v>
      </c>
      <c r="AM66" s="20">
        <f t="shared" si="72"/>
        <v>2</v>
      </c>
      <c r="AN66" s="20">
        <f t="shared" si="55"/>
        <v>1</v>
      </c>
      <c r="AO66" s="20">
        <f t="shared" si="56"/>
        <v>1</v>
      </c>
      <c r="AP66" s="5">
        <f t="shared" ref="AP66:AP81" si="76">O66+AD66</f>
        <v>-13.38738548273432</v>
      </c>
      <c r="AQ66" s="5">
        <f t="shared" ref="AQ66:AQ81" si="77">O66+AD66+AK66</f>
        <v>-12.38738548273432</v>
      </c>
      <c r="AR66" s="5">
        <f t="shared" si="46"/>
        <v>35</v>
      </c>
      <c r="AS66" s="6">
        <f t="shared" si="47"/>
        <v>-0.38249672807812346</v>
      </c>
      <c r="AT66" s="49">
        <f t="shared" si="48"/>
        <v>1</v>
      </c>
      <c r="AU66" s="50">
        <f t="shared" ref="AU66:AU81" si="78">AT66*SUM(AL66:AO66)</f>
        <v>6</v>
      </c>
      <c r="AV66" s="50">
        <f t="shared" si="57"/>
        <v>6</v>
      </c>
      <c r="AW66" s="50" t="str">
        <f t="shared" ref="AW66:AW81" si="79">IF(AV66&gt;=$AZ$3,$AZ$2,IF(AV66&gt;=$BA$3,$BA$2,IF(AV66&gt;=$BB$3,$BB$2,$BC$2)))</f>
        <v>A</v>
      </c>
    </row>
    <row r="67" spans="1:49" x14ac:dyDescent="0.3">
      <c r="A67" s="10" t="s">
        <v>18</v>
      </c>
      <c r="B67" s="10" t="s">
        <v>16</v>
      </c>
      <c r="C67" s="10" t="s">
        <v>36</v>
      </c>
      <c r="D67" s="198" t="str">
        <f>'Scoreblad H-S-S-T'!D69</f>
        <v>Sint-Truiden</v>
      </c>
      <c r="E67" s="199">
        <f>'Scoreblad H-S-S-T'!E69</f>
        <v>24</v>
      </c>
      <c r="F67" s="4" t="str">
        <f t="shared" si="73"/>
        <v>H-S-T-T</v>
      </c>
      <c r="G67" s="12" t="str">
        <f t="shared" si="60"/>
        <v>A</v>
      </c>
      <c r="H67" s="12" t="str">
        <f t="shared" si="61"/>
        <v>A</v>
      </c>
      <c r="I67" s="46">
        <f>SUM(J66:J69)</f>
        <v>156.49944517253164</v>
      </c>
      <c r="J67" s="201">
        <f>'Scoreblad H-S-S-T'!J69</f>
        <v>22.254228329809724</v>
      </c>
      <c r="K67" s="201">
        <f>'Scoreblad H-S-S-T'!K69</f>
        <v>6.0629921259842527</v>
      </c>
      <c r="L67" s="201">
        <f>'Scoreblad H-S-S-T'!L69</f>
        <v>5.1535433070866148</v>
      </c>
      <c r="M67" s="5">
        <f t="shared" si="40"/>
        <v>-16.191236203825472</v>
      </c>
      <c r="N67" s="46">
        <f>SUM(O66:O69)</f>
        <v>-67.00075272219911</v>
      </c>
      <c r="O67" s="5">
        <f t="shared" si="74"/>
        <v>-17.100685022723109</v>
      </c>
      <c r="P67" s="47">
        <f>IF(SUM(L66:L69)&gt;0,SUM(O66:O69)/SUM(L66:L69), "Blinde vlek")</f>
        <v>-0.74862269925766034</v>
      </c>
      <c r="Q67" s="6">
        <f t="shared" si="52"/>
        <v>-3.3182383466552094</v>
      </c>
      <c r="R67" s="126">
        <f>'Scoreblad H-S-S-T'!R69</f>
        <v>110</v>
      </c>
      <c r="S67" s="126">
        <f>'Scoreblad H-S-S-T'!S69</f>
        <v>6.0629921259842527</v>
      </c>
      <c r="T67" s="126">
        <f>'Scoreblad H-S-S-T'!T69</f>
        <v>26150.799999999999</v>
      </c>
      <c r="U67" s="126">
        <f>'Scoreblad H-S-S-T'!U69</f>
        <v>1672.6801927212466</v>
      </c>
      <c r="V67" s="6">
        <f t="shared" si="36"/>
        <v>5.5118110236220479E-2</v>
      </c>
      <c r="W67" s="6">
        <f t="shared" si="37"/>
        <v>6.3962868926428509E-2</v>
      </c>
      <c r="X67" s="6" t="str">
        <f t="shared" si="38"/>
        <v>B</v>
      </c>
      <c r="Y67" s="46">
        <f>SUM(Z66:Z69)</f>
        <v>140</v>
      </c>
      <c r="Z67" s="193">
        <f>'Scoreblad H-S-S-T'!Z69</f>
        <v>21</v>
      </c>
      <c r="AA67" s="193">
        <f>'Scoreblad H-S-S-T'!AA69</f>
        <v>13</v>
      </c>
      <c r="AB67" s="193">
        <f>'Scoreblad H-S-S-T'!AB69</f>
        <v>8</v>
      </c>
      <c r="AC67" s="193">
        <f>'Scoreblad H-S-S-T'!AC69</f>
        <v>25</v>
      </c>
      <c r="AD67" s="5">
        <f t="shared" si="53"/>
        <v>-17</v>
      </c>
      <c r="AE67" s="6">
        <f t="shared" si="54"/>
        <v>-0.80952380952380953</v>
      </c>
      <c r="AF67" s="5" t="str">
        <f t="shared" si="62"/>
        <v>A</v>
      </c>
      <c r="AG67" s="46">
        <f>SUM(AD66:AD69)</f>
        <v>-7</v>
      </c>
      <c r="AH67" s="5" t="str">
        <f t="shared" si="63"/>
        <v>B</v>
      </c>
      <c r="AI67" s="10" t="s">
        <v>36</v>
      </c>
      <c r="AJ67" s="48" t="str">
        <f t="shared" si="75"/>
        <v>Sint-Truiden</v>
      </c>
      <c r="AK67" s="102">
        <v>1</v>
      </c>
      <c r="AL67" s="20">
        <f t="shared" si="71"/>
        <v>2</v>
      </c>
      <c r="AM67" s="20">
        <f t="shared" si="72"/>
        <v>2</v>
      </c>
      <c r="AN67" s="20">
        <f t="shared" si="55"/>
        <v>2</v>
      </c>
      <c r="AO67" s="20">
        <f t="shared" si="56"/>
        <v>1</v>
      </c>
      <c r="AP67" s="5">
        <f t="shared" si="76"/>
        <v>-34.100685022723113</v>
      </c>
      <c r="AQ67" s="5">
        <f t="shared" si="77"/>
        <v>-33.100685022723113</v>
      </c>
      <c r="AR67" s="5">
        <f t="shared" si="46"/>
        <v>38</v>
      </c>
      <c r="AS67" s="6">
        <f t="shared" si="47"/>
        <v>-0.89738644796639766</v>
      </c>
      <c r="AT67" s="49">
        <f t="shared" si="48"/>
        <v>1</v>
      </c>
      <c r="AU67" s="50">
        <f t="shared" si="78"/>
        <v>7</v>
      </c>
      <c r="AV67" s="50">
        <f t="shared" si="57"/>
        <v>7</v>
      </c>
      <c r="AW67" s="50" t="str">
        <f t="shared" si="79"/>
        <v>A</v>
      </c>
    </row>
    <row r="68" spans="1:49" x14ac:dyDescent="0.3">
      <c r="A68" s="10" t="s">
        <v>18</v>
      </c>
      <c r="B68" s="10" t="s">
        <v>16</v>
      </c>
      <c r="C68" s="10" t="s">
        <v>36</v>
      </c>
      <c r="D68" s="198" t="str">
        <f>'Scoreblad H-S-S-T'!D70</f>
        <v>Tienen</v>
      </c>
      <c r="E68" s="199">
        <f>'Scoreblad H-S-S-T'!E70</f>
        <v>17</v>
      </c>
      <c r="F68" s="4" t="str">
        <f t="shared" si="73"/>
        <v>H-S-T-T</v>
      </c>
      <c r="G68" s="12" t="str">
        <f t="shared" si="60"/>
        <v>A</v>
      </c>
      <c r="H68" s="12" t="str">
        <f t="shared" si="61"/>
        <v>A</v>
      </c>
      <c r="I68" s="46">
        <f>SUM(J66:J69)</f>
        <v>156.49944517253164</v>
      </c>
      <c r="J68" s="201">
        <f>'Scoreblad H-S-S-T'!J70</f>
        <v>27.344582593250447</v>
      </c>
      <c r="K68" s="201">
        <f>'Scoreblad H-S-S-T'!K70</f>
        <v>21.538461538461537</v>
      </c>
      <c r="L68" s="201">
        <f>'Scoreblad H-S-S-T'!L70</f>
        <v>18.307692307692307</v>
      </c>
      <c r="M68" s="5">
        <f t="shared" si="40"/>
        <v>-5.8061210547889104</v>
      </c>
      <c r="N68" s="46">
        <f>SUM(O66:O69)</f>
        <v>-67.00075272219911</v>
      </c>
      <c r="O68" s="5">
        <f t="shared" si="74"/>
        <v>-9.0368902855581403</v>
      </c>
      <c r="P68" s="47">
        <f>IF(SUM(L66:L69)&gt;0,SUM(O66:O69)/SUM(L66:L69), "Blinde vlek")</f>
        <v>-0.74862269925766034</v>
      </c>
      <c r="Q68" s="6">
        <f t="shared" si="52"/>
        <v>-0.49361165425317577</v>
      </c>
      <c r="R68" s="126">
        <f>'Scoreblad H-S-S-T'!R70</f>
        <v>229.7</v>
      </c>
      <c r="S68" s="126">
        <f>'Scoreblad H-S-S-T'!S70</f>
        <v>21.538461538461537</v>
      </c>
      <c r="T68" s="126">
        <f>'Scoreblad H-S-S-T'!T70</f>
        <v>26150.799999999999</v>
      </c>
      <c r="U68" s="126">
        <f>'Scoreblad H-S-S-T'!U70</f>
        <v>1672.6801927212466</v>
      </c>
      <c r="V68" s="6">
        <f t="shared" si="36"/>
        <v>9.3767790763872608E-2</v>
      </c>
      <c r="W68" s="6">
        <f t="shared" si="37"/>
        <v>6.3962868926428509E-2</v>
      </c>
      <c r="X68" s="6" t="str">
        <f t="shared" si="38"/>
        <v>B</v>
      </c>
      <c r="Y68" s="46">
        <f>SUM(Z66:Z69)</f>
        <v>140</v>
      </c>
      <c r="Z68" s="193">
        <f>'Scoreblad H-S-S-T'!Z70</f>
        <v>25</v>
      </c>
      <c r="AA68" s="193">
        <f>'Scoreblad H-S-S-T'!AA70</f>
        <v>14</v>
      </c>
      <c r="AB68" s="193">
        <f>'Scoreblad H-S-S-T'!AB70</f>
        <v>11</v>
      </c>
      <c r="AC68" s="193">
        <f>'Scoreblad H-S-S-T'!AC70</f>
        <v>15</v>
      </c>
      <c r="AD68" s="5">
        <f t="shared" si="53"/>
        <v>-4</v>
      </c>
      <c r="AE68" s="6">
        <f t="shared" si="54"/>
        <v>-0.16</v>
      </c>
      <c r="AF68" s="5" t="str">
        <f t="shared" si="62"/>
        <v>B</v>
      </c>
      <c r="AG68" s="46">
        <f>SUM(AD66:AD69)</f>
        <v>-7</v>
      </c>
      <c r="AH68" s="5" t="str">
        <f t="shared" si="63"/>
        <v>B</v>
      </c>
      <c r="AI68" s="10" t="s">
        <v>36</v>
      </c>
      <c r="AJ68" s="48" t="str">
        <f t="shared" si="75"/>
        <v>Tienen</v>
      </c>
      <c r="AK68" s="102">
        <v>1</v>
      </c>
      <c r="AL68" s="20">
        <f t="shared" si="71"/>
        <v>2</v>
      </c>
      <c r="AM68" s="20">
        <f t="shared" si="72"/>
        <v>2</v>
      </c>
      <c r="AN68" s="20">
        <f t="shared" si="55"/>
        <v>1</v>
      </c>
      <c r="AO68" s="20">
        <f t="shared" si="56"/>
        <v>1</v>
      </c>
      <c r="AP68" s="5">
        <f t="shared" si="76"/>
        <v>-13.03689028555814</v>
      </c>
      <c r="AQ68" s="5">
        <f t="shared" si="77"/>
        <v>-12.03689028555814</v>
      </c>
      <c r="AR68" s="5">
        <f t="shared" si="46"/>
        <v>29</v>
      </c>
      <c r="AS68" s="6">
        <f t="shared" si="47"/>
        <v>-0.44954794088131517</v>
      </c>
      <c r="AT68" s="49">
        <f t="shared" si="48"/>
        <v>1</v>
      </c>
      <c r="AU68" s="50">
        <f t="shared" si="78"/>
        <v>6</v>
      </c>
      <c r="AV68" s="50">
        <f t="shared" si="57"/>
        <v>6</v>
      </c>
      <c r="AW68" s="50" t="str">
        <f t="shared" si="79"/>
        <v>A</v>
      </c>
    </row>
    <row r="69" spans="1:49" x14ac:dyDescent="0.3">
      <c r="A69" s="10" t="s">
        <v>18</v>
      </c>
      <c r="B69" s="10" t="s">
        <v>16</v>
      </c>
      <c r="C69" s="10" t="s">
        <v>36</v>
      </c>
      <c r="D69" s="198" t="str">
        <f>'Scoreblad H-S-S-T'!D71</f>
        <v>Tongeren</v>
      </c>
      <c r="E69" s="199">
        <f>'Scoreblad H-S-S-T'!E71</f>
        <v>25</v>
      </c>
      <c r="F69" s="4" t="str">
        <f t="shared" si="73"/>
        <v>H-S-T-T</v>
      </c>
      <c r="G69" s="12" t="str">
        <f t="shared" si="60"/>
        <v>A</v>
      </c>
      <c r="H69" s="12" t="str">
        <f t="shared" si="61"/>
        <v>A</v>
      </c>
      <c r="I69" s="46">
        <f>SUM(J66:J69)</f>
        <v>156.49944517253164</v>
      </c>
      <c r="J69" s="201">
        <f>'Scoreblad H-S-S-T'!J71</f>
        <v>69.346194503171233</v>
      </c>
      <c r="K69" s="201">
        <f>'Scoreblad H-S-S-T'!K71</f>
        <v>45.729885378809058</v>
      </c>
      <c r="L69" s="201">
        <f>'Scoreblad H-S-S-T'!L71</f>
        <v>38.870402571987697</v>
      </c>
      <c r="M69" s="5">
        <f t="shared" si="40"/>
        <v>-23.616309124362175</v>
      </c>
      <c r="N69" s="46">
        <f>SUM(O66:O69)</f>
        <v>-67.00075272219911</v>
      </c>
      <c r="O69" s="5">
        <f t="shared" si="74"/>
        <v>-30.475791931183537</v>
      </c>
      <c r="P69" s="47">
        <f>IF(SUM(L66:L69)&gt;0,SUM(O66:O69)/SUM(L66:L69), "Blinde vlek")</f>
        <v>-0.74862269925766034</v>
      </c>
      <c r="Q69" s="6">
        <f t="shared" si="52"/>
        <v>-0.78403592231242258</v>
      </c>
      <c r="R69" s="126">
        <f>'Scoreblad H-S-S-T'!R71</f>
        <v>757.2</v>
      </c>
      <c r="S69" s="126">
        <f>'Scoreblad H-S-S-T'!S71</f>
        <v>45.729885378809058</v>
      </c>
      <c r="T69" s="126">
        <f>'Scoreblad H-S-S-T'!T71</f>
        <v>26150.799999999999</v>
      </c>
      <c r="U69" s="126">
        <f>'Scoreblad H-S-S-T'!U71</f>
        <v>1672.6801927212466</v>
      </c>
      <c r="V69" s="6">
        <f t="shared" si="36"/>
        <v>6.0393403828326801E-2</v>
      </c>
      <c r="W69" s="6">
        <f t="shared" si="37"/>
        <v>6.3962868926428509E-2</v>
      </c>
      <c r="X69" s="6" t="str">
        <f t="shared" si="38"/>
        <v>B</v>
      </c>
      <c r="Y69" s="46">
        <f>SUM(Z66:Z69)</f>
        <v>140</v>
      </c>
      <c r="Z69" s="193">
        <f>'Scoreblad H-S-S-T'!Z71</f>
        <v>62</v>
      </c>
      <c r="AA69" s="193">
        <f>'Scoreblad H-S-S-T'!AA71</f>
        <v>35</v>
      </c>
      <c r="AB69" s="193">
        <f>'Scoreblad H-S-S-T'!AB71</f>
        <v>27</v>
      </c>
      <c r="AC69" s="193">
        <f>'Scoreblad H-S-S-T'!AC71</f>
        <v>10</v>
      </c>
      <c r="AD69" s="5">
        <f t="shared" si="53"/>
        <v>17</v>
      </c>
      <c r="AE69" s="6">
        <f t="shared" si="54"/>
        <v>0.27419354838709675</v>
      </c>
      <c r="AF69" s="5" t="str">
        <f t="shared" si="62"/>
        <v>C</v>
      </c>
      <c r="AG69" s="46">
        <f>SUM(AD66:AD69)</f>
        <v>-7</v>
      </c>
      <c r="AH69" s="5" t="str">
        <f t="shared" si="63"/>
        <v>B</v>
      </c>
      <c r="AI69" s="10" t="s">
        <v>36</v>
      </c>
      <c r="AJ69" s="48" t="str">
        <f t="shared" si="75"/>
        <v>Tongeren</v>
      </c>
      <c r="AK69" s="102">
        <v>1</v>
      </c>
      <c r="AL69" s="20">
        <f t="shared" si="71"/>
        <v>2</v>
      </c>
      <c r="AM69" s="20">
        <f t="shared" si="72"/>
        <v>2</v>
      </c>
      <c r="AN69" s="20">
        <f t="shared" si="55"/>
        <v>0</v>
      </c>
      <c r="AO69" s="20">
        <f t="shared" si="56"/>
        <v>1</v>
      </c>
      <c r="AP69" s="5">
        <f t="shared" si="76"/>
        <v>-13.475791931183537</v>
      </c>
      <c r="AQ69" s="5">
        <f t="shared" si="77"/>
        <v>-12.475791931183537</v>
      </c>
      <c r="AR69" s="5">
        <f t="shared" si="46"/>
        <v>45</v>
      </c>
      <c r="AS69" s="6">
        <f t="shared" si="47"/>
        <v>-0.29946204291518969</v>
      </c>
      <c r="AT69" s="49">
        <f t="shared" si="48"/>
        <v>1</v>
      </c>
      <c r="AU69" s="50">
        <f t="shared" si="78"/>
        <v>5</v>
      </c>
      <c r="AV69" s="50">
        <f t="shared" si="57"/>
        <v>5</v>
      </c>
      <c r="AW69" s="50" t="str">
        <f t="shared" si="79"/>
        <v>B</v>
      </c>
    </row>
    <row r="70" spans="1:49" x14ac:dyDescent="0.3">
      <c r="A70" s="56" t="s">
        <v>18</v>
      </c>
      <c r="B70" s="56" t="s">
        <v>20</v>
      </c>
      <c r="C70" s="56" t="s">
        <v>42</v>
      </c>
      <c r="D70" s="198" t="str">
        <f>'Scoreblad H-S-S-T'!D72</f>
        <v>Hasselt</v>
      </c>
      <c r="E70" s="199">
        <f>'Scoreblad H-S-S-T'!E72</f>
        <v>21</v>
      </c>
      <c r="F70" s="4" t="str">
        <f t="shared" si="73"/>
        <v>H-S-T-T</v>
      </c>
      <c r="G70" s="12" t="str">
        <f t="shared" si="60"/>
        <v>A</v>
      </c>
      <c r="H70" s="12" t="str">
        <f t="shared" si="61"/>
        <v>A</v>
      </c>
      <c r="I70" s="46">
        <f>SUM(J70:J73)</f>
        <v>525.41272685965771</v>
      </c>
      <c r="J70" s="201">
        <f>'Scoreblad H-S-S-T'!J72</f>
        <v>67.854651162790688</v>
      </c>
      <c r="K70" s="201">
        <f>'Scoreblad H-S-S-T'!K72</f>
        <v>56.705426356589157</v>
      </c>
      <c r="L70" s="201">
        <f>'Scoreblad H-S-S-T'!L72</f>
        <v>48.19961240310078</v>
      </c>
      <c r="M70" s="5">
        <f t="shared" si="40"/>
        <v>-11.149224806201531</v>
      </c>
      <c r="N70" s="46">
        <f>SUM(O70:O73)</f>
        <v>-113.49407625536338</v>
      </c>
      <c r="O70" s="5">
        <f t="shared" si="74"/>
        <v>-19.655038759689909</v>
      </c>
      <c r="P70" s="47">
        <f>IF(SUM(L70:L73)&gt;0,SUM(O70:O73)/SUM(L70:L73), "Blinde vlek")</f>
        <v>-0.27552546137171724</v>
      </c>
      <c r="Q70" s="6">
        <f t="shared" si="52"/>
        <v>-0.40778416629809788</v>
      </c>
      <c r="R70" s="126">
        <f>'Scoreblad H-S-S-T'!R72</f>
        <v>776</v>
      </c>
      <c r="S70" s="126">
        <f>'Scoreblad H-S-S-T'!S72</f>
        <v>56.705426356589157</v>
      </c>
      <c r="T70" s="126">
        <f>'Scoreblad H-S-S-T'!T72</f>
        <v>26150.799999999999</v>
      </c>
      <c r="U70" s="126">
        <f>'Scoreblad H-S-S-T'!U72</f>
        <v>8222.4097104465382</v>
      </c>
      <c r="V70" s="6">
        <f t="shared" si="36"/>
        <v>7.3074003036841695E-2</v>
      </c>
      <c r="W70" s="6">
        <f t="shared" si="37"/>
        <v>0.3144228746518859</v>
      </c>
      <c r="X70" s="6" t="str">
        <f t="shared" si="38"/>
        <v>A</v>
      </c>
      <c r="Y70" s="46">
        <f>SUM(Z70:Z73)</f>
        <v>456</v>
      </c>
      <c r="Z70" s="193">
        <f>'Scoreblad H-S-S-T'!Z72</f>
        <v>58</v>
      </c>
      <c r="AA70" s="193">
        <f>'Scoreblad H-S-S-T'!AA72</f>
        <v>25</v>
      </c>
      <c r="AB70" s="193">
        <f>'Scoreblad H-S-S-T'!AB72</f>
        <v>33</v>
      </c>
      <c r="AC70" s="193">
        <f>'Scoreblad H-S-S-T'!AC72</f>
        <v>69</v>
      </c>
      <c r="AD70" s="5">
        <f t="shared" si="53"/>
        <v>-36</v>
      </c>
      <c r="AE70" s="6">
        <f t="shared" si="54"/>
        <v>-0.62068965517241381</v>
      </c>
      <c r="AF70" s="5" t="str">
        <f t="shared" si="62"/>
        <v>A</v>
      </c>
      <c r="AG70" s="46">
        <f>SUM(AD70:AD73)</f>
        <v>-9</v>
      </c>
      <c r="AH70" s="5" t="str">
        <f t="shared" si="63"/>
        <v>B</v>
      </c>
      <c r="AI70" s="56" t="s">
        <v>42</v>
      </c>
      <c r="AJ70" s="48" t="str">
        <f t="shared" si="75"/>
        <v>Hasselt</v>
      </c>
      <c r="AK70" s="102">
        <v>1</v>
      </c>
      <c r="AL70" s="20">
        <f t="shared" si="71"/>
        <v>2</v>
      </c>
      <c r="AM70" s="20">
        <f t="shared" si="72"/>
        <v>2</v>
      </c>
      <c r="AN70" s="20">
        <f t="shared" si="55"/>
        <v>2</v>
      </c>
      <c r="AO70" s="20">
        <f t="shared" si="56"/>
        <v>1</v>
      </c>
      <c r="AP70" s="5">
        <f t="shared" si="76"/>
        <v>-55.655038759689909</v>
      </c>
      <c r="AQ70" s="5">
        <f t="shared" si="77"/>
        <v>-54.655038759689909</v>
      </c>
      <c r="AR70" s="5">
        <f t="shared" si="46"/>
        <v>94</v>
      </c>
      <c r="AS70" s="6">
        <f t="shared" si="47"/>
        <v>-0.59207488042223311</v>
      </c>
      <c r="AT70" s="49">
        <f t="shared" si="48"/>
        <v>1</v>
      </c>
      <c r="AU70" s="50">
        <f t="shared" si="78"/>
        <v>7</v>
      </c>
      <c r="AV70" s="50">
        <f t="shared" si="57"/>
        <v>7</v>
      </c>
      <c r="AW70" s="50" t="str">
        <f t="shared" si="79"/>
        <v>A</v>
      </c>
    </row>
    <row r="71" spans="1:49" x14ac:dyDescent="0.3">
      <c r="A71" s="56" t="s">
        <v>18</v>
      </c>
      <c r="B71" s="56" t="s">
        <v>20</v>
      </c>
      <c r="C71" s="56" t="s">
        <v>42</v>
      </c>
      <c r="D71" s="198" t="str">
        <f>'Scoreblad H-S-S-T'!D73</f>
        <v>Sint-Truiden</v>
      </c>
      <c r="E71" s="199">
        <f>'Scoreblad H-S-S-T'!E73</f>
        <v>24</v>
      </c>
      <c r="F71" s="4" t="str">
        <f t="shared" si="73"/>
        <v>H-S-T-T</v>
      </c>
      <c r="G71" s="12" t="str">
        <f t="shared" si="60"/>
        <v>A</v>
      </c>
      <c r="H71" s="12" t="str">
        <f t="shared" si="61"/>
        <v>A</v>
      </c>
      <c r="I71" s="46">
        <f>SUM(J70:J73)</f>
        <v>525.41272685965771</v>
      </c>
      <c r="J71" s="201">
        <f>'Scoreblad H-S-S-T'!J73</f>
        <v>65.854651162790688</v>
      </c>
      <c r="K71" s="201">
        <f>'Scoreblad H-S-S-T'!K73</f>
        <v>47.637795275590555</v>
      </c>
      <c r="L71" s="201">
        <f>'Scoreblad H-S-S-T'!L73</f>
        <v>40.49212598425197</v>
      </c>
      <c r="M71" s="5">
        <f t="shared" si="40"/>
        <v>-18.216855887200133</v>
      </c>
      <c r="N71" s="46">
        <f>SUM(O70:O73)</f>
        <v>-113.49407625536338</v>
      </c>
      <c r="O71" s="5">
        <f t="shared" si="74"/>
        <v>-25.362525178538718</v>
      </c>
      <c r="P71" s="47">
        <f>IF(SUM(L70:L73)&gt;0,SUM(O70:O73)/SUM(L70:L73), "Blinde vlek")</f>
        <v>-0.27552546137171724</v>
      </c>
      <c r="Q71" s="6">
        <f t="shared" si="52"/>
        <v>-0.62635696600377577</v>
      </c>
      <c r="R71" s="126">
        <f>'Scoreblad H-S-S-T'!R73</f>
        <v>110</v>
      </c>
      <c r="S71" s="126">
        <f>'Scoreblad H-S-S-T'!S73</f>
        <v>47.637795275590555</v>
      </c>
      <c r="T71" s="126">
        <f>'Scoreblad H-S-S-T'!T73</f>
        <v>26150.799999999999</v>
      </c>
      <c r="U71" s="126">
        <f>'Scoreblad H-S-S-T'!U73</f>
        <v>8222.4097104465382</v>
      </c>
      <c r="V71" s="6">
        <f t="shared" si="36"/>
        <v>0.43307086614173235</v>
      </c>
      <c r="W71" s="6">
        <f t="shared" si="37"/>
        <v>0.3144228746518859</v>
      </c>
      <c r="X71" s="6" t="str">
        <f t="shared" si="38"/>
        <v>B</v>
      </c>
      <c r="Y71" s="46">
        <f>SUM(Z70:Z73)</f>
        <v>456</v>
      </c>
      <c r="Z71" s="193">
        <f>'Scoreblad H-S-S-T'!Z73</f>
        <v>56</v>
      </c>
      <c r="AA71" s="193">
        <f>'Scoreblad H-S-S-T'!AA73</f>
        <v>34</v>
      </c>
      <c r="AB71" s="193">
        <f>'Scoreblad H-S-S-T'!AB73</f>
        <v>22</v>
      </c>
      <c r="AC71" s="193">
        <f>'Scoreblad H-S-S-T'!AC73</f>
        <v>72</v>
      </c>
      <c r="AD71" s="5">
        <f t="shared" si="53"/>
        <v>-50</v>
      </c>
      <c r="AE71" s="6">
        <f t="shared" si="54"/>
        <v>-0.8928571428571429</v>
      </c>
      <c r="AF71" s="5" t="str">
        <f t="shared" si="62"/>
        <v>A</v>
      </c>
      <c r="AG71" s="46">
        <f>SUM(AD70:AD73)</f>
        <v>-9</v>
      </c>
      <c r="AH71" s="5" t="str">
        <f t="shared" si="63"/>
        <v>B</v>
      </c>
      <c r="AI71" s="56" t="s">
        <v>42</v>
      </c>
      <c r="AJ71" s="48" t="str">
        <f t="shared" si="75"/>
        <v>Sint-Truiden</v>
      </c>
      <c r="AK71" s="102">
        <v>1</v>
      </c>
      <c r="AL71" s="20">
        <f t="shared" si="71"/>
        <v>2</v>
      </c>
      <c r="AM71" s="20">
        <f t="shared" si="72"/>
        <v>2</v>
      </c>
      <c r="AN71" s="20">
        <f t="shared" si="55"/>
        <v>2</v>
      </c>
      <c r="AO71" s="20">
        <f t="shared" si="56"/>
        <v>1</v>
      </c>
      <c r="AP71" s="5">
        <f t="shared" si="76"/>
        <v>-75.362525178538718</v>
      </c>
      <c r="AQ71" s="5">
        <f t="shared" si="77"/>
        <v>-74.362525178538718</v>
      </c>
      <c r="AR71" s="5">
        <f t="shared" si="46"/>
        <v>106</v>
      </c>
      <c r="AS71" s="6">
        <f t="shared" si="47"/>
        <v>-0.71096721866545964</v>
      </c>
      <c r="AT71" s="49">
        <f t="shared" si="48"/>
        <v>1</v>
      </c>
      <c r="AU71" s="50">
        <f t="shared" si="78"/>
        <v>7</v>
      </c>
      <c r="AV71" s="50">
        <f t="shared" si="57"/>
        <v>7</v>
      </c>
      <c r="AW71" s="50" t="str">
        <f t="shared" si="79"/>
        <v>A</v>
      </c>
    </row>
    <row r="72" spans="1:49" x14ac:dyDescent="0.3">
      <c r="A72" s="56" t="s">
        <v>18</v>
      </c>
      <c r="B72" s="56" t="s">
        <v>20</v>
      </c>
      <c r="C72" s="56" t="s">
        <v>42</v>
      </c>
      <c r="D72" s="198" t="str">
        <f>'Scoreblad H-S-S-T'!D74</f>
        <v>Tienen</v>
      </c>
      <c r="E72" s="199">
        <f>'Scoreblad H-S-S-T'!E74</f>
        <v>17</v>
      </c>
      <c r="F72" s="4" t="str">
        <f t="shared" si="73"/>
        <v>H-S-T-T</v>
      </c>
      <c r="G72" s="12" t="str">
        <f t="shared" si="60"/>
        <v>A</v>
      </c>
      <c r="H72" s="12" t="str">
        <f t="shared" si="61"/>
        <v>A</v>
      </c>
      <c r="I72" s="46">
        <f>SUM(J70:J73)</f>
        <v>525.41272685965771</v>
      </c>
      <c r="J72" s="201">
        <f>'Scoreblad H-S-S-T'!J74</f>
        <v>163.1225577264654</v>
      </c>
      <c r="K72" s="201">
        <f>'Scoreblad H-S-S-T'!K74</f>
        <v>153.19999999999999</v>
      </c>
      <c r="L72" s="201">
        <f>'Scoreblad H-S-S-T'!L74</f>
        <v>130.22</v>
      </c>
      <c r="M72" s="5">
        <f t="shared" si="40"/>
        <v>-9.9225577264654135</v>
      </c>
      <c r="N72" s="46">
        <f>SUM(O70:O73)</f>
        <v>-113.49407625536338</v>
      </c>
      <c r="O72" s="5">
        <f t="shared" si="74"/>
        <v>-32.902557726465403</v>
      </c>
      <c r="P72" s="47">
        <f>IF(SUM(L70:L73)&gt;0,SUM(O70:O73)/SUM(L70:L73), "Blinde vlek")</f>
        <v>-0.27552546137171724</v>
      </c>
      <c r="Q72" s="6">
        <f t="shared" si="52"/>
        <v>-0.25266900419647831</v>
      </c>
      <c r="R72" s="126">
        <f>'Scoreblad H-S-S-T'!R74</f>
        <v>229.7</v>
      </c>
      <c r="S72" s="126">
        <f>'Scoreblad H-S-S-T'!S74</f>
        <v>153.19999999999999</v>
      </c>
      <c r="T72" s="126">
        <f>'Scoreblad H-S-S-T'!T74</f>
        <v>26150.799999999999</v>
      </c>
      <c r="U72" s="126">
        <f>'Scoreblad H-S-S-T'!U74</f>
        <v>8222.4097104465382</v>
      </c>
      <c r="V72" s="6">
        <f t="shared" ref="V72:V93" si="80">IF(S72&gt;0,S72/R72,"Blinde vlek")</f>
        <v>0.6669569003047453</v>
      </c>
      <c r="W72" s="6">
        <f t="shared" ref="W72:W93" si="81">IF(U72&gt;0,U72/T72,"Blinde vlek")</f>
        <v>0.3144228746518859</v>
      </c>
      <c r="X72" s="6" t="str">
        <f t="shared" ref="X72:X93" si="82">IF(V72&lt;0.5*W72,"A",IF(V72&gt;2*W72,IF(S72=0,"Blinde vlek","C"),"B"))</f>
        <v>C</v>
      </c>
      <c r="Y72" s="46">
        <f>SUM(Z70:Z73)</f>
        <v>456</v>
      </c>
      <c r="Z72" s="193">
        <f>'Scoreblad H-S-S-T'!Z74</f>
        <v>148</v>
      </c>
      <c r="AA72" s="193">
        <f>'Scoreblad H-S-S-T'!AA74</f>
        <v>82</v>
      </c>
      <c r="AB72" s="193">
        <f>'Scoreblad H-S-S-T'!AB74</f>
        <v>66</v>
      </c>
      <c r="AC72" s="193">
        <f>'Scoreblad H-S-S-T'!AC74</f>
        <v>29</v>
      </c>
      <c r="AD72" s="5">
        <f t="shared" si="53"/>
        <v>37</v>
      </c>
      <c r="AE72" s="6">
        <f t="shared" si="54"/>
        <v>0.25</v>
      </c>
      <c r="AF72" s="5" t="str">
        <f t="shared" si="62"/>
        <v>C</v>
      </c>
      <c r="AG72" s="46">
        <f>SUM(AD70:AD73)</f>
        <v>-9</v>
      </c>
      <c r="AH72" s="5" t="str">
        <f t="shared" si="63"/>
        <v>B</v>
      </c>
      <c r="AI72" s="56" t="s">
        <v>42</v>
      </c>
      <c r="AJ72" s="48" t="str">
        <f t="shared" si="75"/>
        <v>Tienen</v>
      </c>
      <c r="AK72" s="102">
        <v>1</v>
      </c>
      <c r="AL72" s="20">
        <f t="shared" si="71"/>
        <v>2</v>
      </c>
      <c r="AM72" s="20">
        <f t="shared" si="72"/>
        <v>2</v>
      </c>
      <c r="AN72" s="20">
        <f t="shared" si="55"/>
        <v>0</v>
      </c>
      <c r="AO72" s="20">
        <f t="shared" si="56"/>
        <v>1</v>
      </c>
      <c r="AP72" s="5">
        <f t="shared" si="76"/>
        <v>4.0974422735345968</v>
      </c>
      <c r="AQ72" s="5">
        <f t="shared" si="77"/>
        <v>5.0974422735345968</v>
      </c>
      <c r="AR72" s="5">
        <f t="shared" si="46"/>
        <v>111</v>
      </c>
      <c r="AS72" s="6">
        <f t="shared" si="47"/>
        <v>3.6913894356167536E-2</v>
      </c>
      <c r="AT72" s="49">
        <f t="shared" si="48"/>
        <v>0</v>
      </c>
      <c r="AU72" s="50">
        <f t="shared" si="78"/>
        <v>0</v>
      </c>
      <c r="AV72" s="50">
        <f t="shared" si="57"/>
        <v>0</v>
      </c>
      <c r="AW72" s="50" t="str">
        <f t="shared" si="79"/>
        <v>D</v>
      </c>
    </row>
    <row r="73" spans="1:49" x14ac:dyDescent="0.3">
      <c r="A73" s="56" t="s">
        <v>18</v>
      </c>
      <c r="B73" s="56" t="s">
        <v>20</v>
      </c>
      <c r="C73" s="56" t="s">
        <v>42</v>
      </c>
      <c r="D73" s="198" t="str">
        <f>'Scoreblad H-S-S-T'!D75</f>
        <v>Tongeren</v>
      </c>
      <c r="E73" s="199">
        <f>'Scoreblad H-S-S-T'!E75</f>
        <v>25</v>
      </c>
      <c r="F73" s="4" t="str">
        <f t="shared" si="73"/>
        <v>H-S-T-T</v>
      </c>
      <c r="G73" s="12" t="str">
        <f t="shared" si="60"/>
        <v>A</v>
      </c>
      <c r="H73" s="12" t="str">
        <f t="shared" si="61"/>
        <v>B</v>
      </c>
      <c r="I73" s="46">
        <f>SUM(J70:J73)</f>
        <v>525.41272685965771</v>
      </c>
      <c r="J73" s="201">
        <f>'Scoreblad H-S-S-T'!J75</f>
        <v>228.58086680761093</v>
      </c>
      <c r="K73" s="201">
        <f>'Scoreblad H-S-S-T'!K75</f>
        <v>227.06695554934302</v>
      </c>
      <c r="L73" s="201">
        <f>'Scoreblad H-S-S-T'!L75</f>
        <v>193.00691221694157</v>
      </c>
      <c r="M73" s="5">
        <f t="shared" si="40"/>
        <v>-1.5139112582679104</v>
      </c>
      <c r="N73" s="46">
        <f>SUM(O70:O73)</f>
        <v>-113.49407625536338</v>
      </c>
      <c r="O73" s="5">
        <f t="shared" si="74"/>
        <v>-35.573954590669359</v>
      </c>
      <c r="P73" s="47">
        <f>IF(SUM(L70:L73)&gt;0,SUM(O70:O73)/SUM(L70:L73), "Blinde vlek")</f>
        <v>-0.27552546137171724</v>
      </c>
      <c r="Q73" s="6">
        <f t="shared" si="52"/>
        <v>-0.18431440709586558</v>
      </c>
      <c r="R73" s="126">
        <f>'Scoreblad H-S-S-T'!R75</f>
        <v>757.2</v>
      </c>
      <c r="S73" s="126">
        <f>'Scoreblad H-S-S-T'!S75</f>
        <v>227.06695554934302</v>
      </c>
      <c r="T73" s="126">
        <f>'Scoreblad H-S-S-T'!T75</f>
        <v>26150.799999999999</v>
      </c>
      <c r="U73" s="126">
        <f>'Scoreblad H-S-S-T'!U75</f>
        <v>8222.4097104465382</v>
      </c>
      <c r="V73" s="6">
        <f t="shared" si="80"/>
        <v>0.29987712037683967</v>
      </c>
      <c r="W73" s="6">
        <f t="shared" si="81"/>
        <v>0.3144228746518859</v>
      </c>
      <c r="X73" s="6" t="str">
        <f t="shared" si="82"/>
        <v>B</v>
      </c>
      <c r="Y73" s="46">
        <f>SUM(Z70:Z73)</f>
        <v>456</v>
      </c>
      <c r="Z73" s="193">
        <f>'Scoreblad H-S-S-T'!Z75</f>
        <v>194</v>
      </c>
      <c r="AA73" s="193">
        <f>'Scoreblad H-S-S-T'!AA75</f>
        <v>122</v>
      </c>
      <c r="AB73" s="193">
        <f>'Scoreblad H-S-S-T'!AB75</f>
        <v>72</v>
      </c>
      <c r="AC73" s="193">
        <f>'Scoreblad H-S-S-T'!AC75</f>
        <v>32</v>
      </c>
      <c r="AD73" s="5">
        <f t="shared" si="53"/>
        <v>40</v>
      </c>
      <c r="AE73" s="6">
        <f t="shared" si="54"/>
        <v>0.20618556701030927</v>
      </c>
      <c r="AF73" s="5" t="str">
        <f t="shared" si="62"/>
        <v>C</v>
      </c>
      <c r="AG73" s="46">
        <f>SUM(AD70:AD73)</f>
        <v>-9</v>
      </c>
      <c r="AH73" s="5" t="str">
        <f t="shared" si="63"/>
        <v>B</v>
      </c>
      <c r="AI73" s="56" t="s">
        <v>42</v>
      </c>
      <c r="AJ73" s="48" t="str">
        <f t="shared" si="75"/>
        <v>Tongeren</v>
      </c>
      <c r="AK73" s="102">
        <v>1</v>
      </c>
      <c r="AL73" s="20">
        <f t="shared" si="71"/>
        <v>1</v>
      </c>
      <c r="AM73" s="20">
        <f t="shared" si="72"/>
        <v>2</v>
      </c>
      <c r="AN73" s="20">
        <f t="shared" si="55"/>
        <v>0</v>
      </c>
      <c r="AO73" s="20">
        <f t="shared" si="56"/>
        <v>1</v>
      </c>
      <c r="AP73" s="5">
        <f t="shared" si="76"/>
        <v>4.4260454093306407</v>
      </c>
      <c r="AQ73" s="5">
        <f t="shared" si="77"/>
        <v>5.4260454093306407</v>
      </c>
      <c r="AR73" s="5">
        <f t="shared" si="46"/>
        <v>154</v>
      </c>
      <c r="AS73" s="6">
        <f t="shared" si="47"/>
        <v>2.874055460604312E-2</v>
      </c>
      <c r="AT73" s="49">
        <f t="shared" si="48"/>
        <v>0</v>
      </c>
      <c r="AU73" s="50">
        <f t="shared" si="78"/>
        <v>0</v>
      </c>
      <c r="AV73" s="50">
        <f t="shared" si="57"/>
        <v>0</v>
      </c>
      <c r="AW73" s="50" t="str">
        <f t="shared" si="79"/>
        <v>D</v>
      </c>
    </row>
    <row r="74" spans="1:49" x14ac:dyDescent="0.3">
      <c r="A74" s="10" t="s">
        <v>19</v>
      </c>
      <c r="B74" s="10" t="s">
        <v>12</v>
      </c>
      <c r="C74" s="10" t="s">
        <v>37</v>
      </c>
      <c r="D74" s="198" t="str">
        <f>'Scoreblad H-S-S-T'!D76</f>
        <v>Hasselt</v>
      </c>
      <c r="E74" s="199">
        <f>'Scoreblad H-S-S-T'!E76</f>
        <v>21</v>
      </c>
      <c r="F74" s="4" t="str">
        <f t="shared" si="73"/>
        <v>H-S-T-T</v>
      </c>
      <c r="G74" s="12" t="str">
        <f t="shared" ref="G74:G93" si="83">IF(I74&gt;5,IF(P74&lt;$P$98,"A",IF(P74&gt;$P$100,"C","B")),"Blinde vlek")</f>
        <v>Blinde vlek</v>
      </c>
      <c r="H74" s="12" t="str">
        <f t="shared" ref="H74:H93" si="84">IF(J74&gt;5,IF(Q74&lt;$Q$98,"A",IF(Q74&gt;$Q$100,"C","B")),"Blinde vlek")</f>
        <v>Blinde vlek</v>
      </c>
      <c r="I74" s="46">
        <f>SUM(J74:J77)</f>
        <v>0.53752642706131049</v>
      </c>
      <c r="J74" s="201">
        <f>'Scoreblad H-S-S-T'!J76</f>
        <v>0.53752642706131049</v>
      </c>
      <c r="K74" s="201">
        <f>'Scoreblad H-S-S-T'!K76</f>
        <v>3.1633079967018873</v>
      </c>
      <c r="L74" s="201">
        <f>'Scoreblad H-S-S-T'!L76</f>
        <v>2.6367924528301883</v>
      </c>
      <c r="M74" s="5">
        <f t="shared" ref="M74:M93" si="85">K74-J74</f>
        <v>2.6257815696405769</v>
      </c>
      <c r="N74" s="46">
        <f>SUM(O74:O77)</f>
        <v>2.0992660257688778</v>
      </c>
      <c r="O74" s="5">
        <f t="shared" si="74"/>
        <v>2.0992660257688778</v>
      </c>
      <c r="P74" s="47">
        <f>IF(SUM(L74:L77)&gt;0,SUM(O74:O77)/SUM(L74:L77), "Blinde vlek")</f>
        <v>0.79614382372630077</v>
      </c>
      <c r="Q74" s="6">
        <f t="shared" si="52"/>
        <v>0.79614382372630077</v>
      </c>
      <c r="R74" s="126">
        <f>'Scoreblad H-S-S-T'!R76</f>
        <v>776</v>
      </c>
      <c r="S74" s="126">
        <f>'Scoreblad H-S-S-T'!S76</f>
        <v>3.1633079967018873</v>
      </c>
      <c r="T74" s="126">
        <f>'Scoreblad H-S-S-T'!T76</f>
        <v>26150.799999999999</v>
      </c>
      <c r="U74" s="126">
        <f>'Scoreblad H-S-S-T'!U76</f>
        <v>737.50353951620002</v>
      </c>
      <c r="V74" s="6">
        <f t="shared" si="80"/>
        <v>4.0764278308014013E-3</v>
      </c>
      <c r="W74" s="6">
        <f t="shared" si="81"/>
        <v>2.8201949443848757E-2</v>
      </c>
      <c r="X74" s="6" t="str">
        <f t="shared" si="82"/>
        <v>A</v>
      </c>
      <c r="Y74" s="46">
        <f>SUM(Z74:Z77)</f>
        <v>0</v>
      </c>
      <c r="Z74" s="193">
        <f>'Scoreblad H-S-S-T'!Z76</f>
        <v>0</v>
      </c>
      <c r="AA74" s="193">
        <f>'Scoreblad H-S-S-T'!AA76</f>
        <v>0</v>
      </c>
      <c r="AB74" s="193">
        <f>'Scoreblad H-S-S-T'!AB76</f>
        <v>0</v>
      </c>
      <c r="AC74" s="193">
        <f>'Scoreblad H-S-S-T'!AC76</f>
        <v>18</v>
      </c>
      <c r="AD74" s="5">
        <f t="shared" si="53"/>
        <v>-18</v>
      </c>
      <c r="AE74" s="6" t="str">
        <f t="shared" si="54"/>
        <v>Blinde vlek</v>
      </c>
      <c r="AF74" s="5" t="str">
        <f t="shared" ref="AF74:AF93" si="86">IF(Z74=0,"Blinde vlek",IF(AD74/Z74&lt;$AG$98,"A",IF(AD74/Z74&gt;$AG$100,"C","B")))</f>
        <v>Blinde vlek</v>
      </c>
      <c r="AG74" s="46">
        <f>SUM(AD74:AD77)</f>
        <v>-27</v>
      </c>
      <c r="AH74" s="5" t="str">
        <f t="shared" ref="AH74:AH93" si="87">IF(Y74=0,"Blinde vlek",IF(AG74/Y74&lt;$AH$98,"A",IF(AG74/Y74&gt;$AH$100,"C","B")))</f>
        <v>Blinde vlek</v>
      </c>
      <c r="AI74" s="10" t="s">
        <v>37</v>
      </c>
      <c r="AJ74" s="48" t="str">
        <f t="shared" si="75"/>
        <v>Hasselt</v>
      </c>
      <c r="AK74" s="102">
        <v>1</v>
      </c>
      <c r="AL74" s="20">
        <f t="shared" si="71"/>
        <v>2</v>
      </c>
      <c r="AM74" s="20">
        <f t="shared" si="72"/>
        <v>2</v>
      </c>
      <c r="AN74" s="20">
        <f t="shared" si="55"/>
        <v>2</v>
      </c>
      <c r="AO74" s="20">
        <f t="shared" si="56"/>
        <v>2</v>
      </c>
      <c r="AP74" s="5">
        <f t="shared" si="76"/>
        <v>-15.900733974231123</v>
      </c>
      <c r="AQ74" s="5">
        <f t="shared" si="77"/>
        <v>-14.900733974231123</v>
      </c>
      <c r="AR74" s="5">
        <f t="shared" si="46"/>
        <v>18</v>
      </c>
      <c r="AS74" s="6">
        <f t="shared" si="47"/>
        <v>-0.8833741096795068</v>
      </c>
      <c r="AT74" s="51">
        <f t="shared" ref="AT74:AT81" si="88">AK74</f>
        <v>1</v>
      </c>
      <c r="AU74" s="50">
        <f t="shared" si="78"/>
        <v>8</v>
      </c>
      <c r="AV74" s="50">
        <f t="shared" si="57"/>
        <v>8</v>
      </c>
      <c r="AW74" s="50" t="str">
        <f t="shared" si="79"/>
        <v>A</v>
      </c>
    </row>
    <row r="75" spans="1:49" x14ac:dyDescent="0.3">
      <c r="A75" s="10" t="s">
        <v>19</v>
      </c>
      <c r="B75" s="10" t="s">
        <v>12</v>
      </c>
      <c r="C75" s="10" t="s">
        <v>37</v>
      </c>
      <c r="D75" s="198" t="str">
        <f>'Scoreblad H-S-S-T'!D77</f>
        <v>Sint-Truiden</v>
      </c>
      <c r="E75" s="199">
        <f>'Scoreblad H-S-S-T'!E77</f>
        <v>24</v>
      </c>
      <c r="F75" s="4" t="str">
        <f t="shared" si="73"/>
        <v>H-S-T-T</v>
      </c>
      <c r="G75" s="12" t="str">
        <f t="shared" si="83"/>
        <v>Blinde vlek</v>
      </c>
      <c r="H75" s="12" t="str">
        <f t="shared" si="84"/>
        <v>Blinde vlek</v>
      </c>
      <c r="I75" s="46">
        <f>SUM(J74:J77)</f>
        <v>0.53752642706131049</v>
      </c>
      <c r="J75" s="201">
        <f>'Scoreblad H-S-S-T'!J77</f>
        <v>0</v>
      </c>
      <c r="K75" s="201">
        <f>'Scoreblad H-S-S-T'!K77</f>
        <v>0</v>
      </c>
      <c r="L75" s="201">
        <f>'Scoreblad H-S-S-T'!L77</f>
        <v>0</v>
      </c>
      <c r="M75" s="5">
        <f t="shared" si="85"/>
        <v>0</v>
      </c>
      <c r="N75" s="46">
        <f>SUM(O74:O77)</f>
        <v>2.0992660257688778</v>
      </c>
      <c r="O75" s="5">
        <f t="shared" si="74"/>
        <v>0</v>
      </c>
      <c r="P75" s="47">
        <f>IF(SUM(L74:L77)&gt;0,SUM(O74:O77)/SUM(L74:L77), "Blinde vlek")</f>
        <v>0.79614382372630077</v>
      </c>
      <c r="Q75" s="6" t="str">
        <f t="shared" si="52"/>
        <v>Blinde vlek</v>
      </c>
      <c r="R75" s="126">
        <f>'Scoreblad H-S-S-T'!R77</f>
        <v>110</v>
      </c>
      <c r="S75" s="126">
        <f>'Scoreblad H-S-S-T'!S77</f>
        <v>0</v>
      </c>
      <c r="T75" s="126">
        <f>'Scoreblad H-S-S-T'!T77</f>
        <v>26150.799999999999</v>
      </c>
      <c r="U75" s="126">
        <f>'Scoreblad H-S-S-T'!U77</f>
        <v>737.50353951620002</v>
      </c>
      <c r="V75" s="6" t="str">
        <f t="shared" si="80"/>
        <v>Blinde vlek</v>
      </c>
      <c r="W75" s="6">
        <f t="shared" si="81"/>
        <v>2.8201949443848757E-2</v>
      </c>
      <c r="X75" s="6" t="str">
        <f t="shared" si="82"/>
        <v>Blinde vlek</v>
      </c>
      <c r="Y75" s="46">
        <f>SUM(Z74:Z77)</f>
        <v>0</v>
      </c>
      <c r="Z75" s="193">
        <f>'Scoreblad H-S-S-T'!Z77</f>
        <v>0</v>
      </c>
      <c r="AA75" s="193">
        <f>'Scoreblad H-S-S-T'!AA77</f>
        <v>0</v>
      </c>
      <c r="AB75" s="193">
        <f>'Scoreblad H-S-S-T'!AB77</f>
        <v>0</v>
      </c>
      <c r="AC75" s="193">
        <f>'Scoreblad H-S-S-T'!AC77</f>
        <v>2</v>
      </c>
      <c r="AD75" s="5">
        <f t="shared" si="53"/>
        <v>-2</v>
      </c>
      <c r="AE75" s="6" t="str">
        <f t="shared" si="54"/>
        <v>Blinde vlek</v>
      </c>
      <c r="AF75" s="5" t="str">
        <f t="shared" si="86"/>
        <v>Blinde vlek</v>
      </c>
      <c r="AG75" s="46">
        <f>SUM(AD74:AD77)</f>
        <v>-27</v>
      </c>
      <c r="AH75" s="5" t="str">
        <f t="shared" si="87"/>
        <v>Blinde vlek</v>
      </c>
      <c r="AI75" s="10" t="s">
        <v>37</v>
      </c>
      <c r="AJ75" s="48" t="str">
        <f t="shared" si="75"/>
        <v>Sint-Truiden</v>
      </c>
      <c r="AK75" s="102">
        <v>1</v>
      </c>
      <c r="AL75" s="20">
        <f t="shared" si="71"/>
        <v>2</v>
      </c>
      <c r="AM75" s="20">
        <f t="shared" si="72"/>
        <v>2</v>
      </c>
      <c r="AN75" s="20">
        <f t="shared" si="55"/>
        <v>2</v>
      </c>
      <c r="AO75" s="20">
        <f t="shared" si="56"/>
        <v>2</v>
      </c>
      <c r="AP75" s="5">
        <f t="shared" si="76"/>
        <v>-2</v>
      </c>
      <c r="AQ75" s="5">
        <f t="shared" si="77"/>
        <v>-1</v>
      </c>
      <c r="AR75" s="5">
        <f t="shared" si="46"/>
        <v>2</v>
      </c>
      <c r="AS75" s="6">
        <f t="shared" si="47"/>
        <v>-1</v>
      </c>
      <c r="AT75" s="51">
        <f t="shared" si="88"/>
        <v>1</v>
      </c>
      <c r="AU75" s="50">
        <f t="shared" si="78"/>
        <v>8</v>
      </c>
      <c r="AV75" s="50">
        <f t="shared" si="57"/>
        <v>8</v>
      </c>
      <c r="AW75" s="50" t="str">
        <f t="shared" si="79"/>
        <v>A</v>
      </c>
    </row>
    <row r="76" spans="1:49" x14ac:dyDescent="0.3">
      <c r="A76" s="10" t="s">
        <v>19</v>
      </c>
      <c r="B76" s="10" t="s">
        <v>12</v>
      </c>
      <c r="C76" s="10" t="s">
        <v>37</v>
      </c>
      <c r="D76" s="198" t="str">
        <f>'Scoreblad H-S-S-T'!D78</f>
        <v>Tienen</v>
      </c>
      <c r="E76" s="199">
        <f>'Scoreblad H-S-S-T'!E78</f>
        <v>17</v>
      </c>
      <c r="F76" s="4" t="str">
        <f t="shared" si="73"/>
        <v>H-S-T-T</v>
      </c>
      <c r="G76" s="12" t="str">
        <f t="shared" si="83"/>
        <v>Blinde vlek</v>
      </c>
      <c r="H76" s="12" t="str">
        <f t="shared" si="84"/>
        <v>Blinde vlek</v>
      </c>
      <c r="I76" s="46">
        <f>SUM(J74:J77)</f>
        <v>0.53752642706131049</v>
      </c>
      <c r="J76" s="201">
        <f>'Scoreblad H-S-S-T'!J78</f>
        <v>0</v>
      </c>
      <c r="K76" s="201">
        <f>'Scoreblad H-S-S-T'!K78</f>
        <v>0</v>
      </c>
      <c r="L76" s="201">
        <f>'Scoreblad H-S-S-T'!L78</f>
        <v>0</v>
      </c>
      <c r="M76" s="5">
        <f t="shared" si="85"/>
        <v>0</v>
      </c>
      <c r="N76" s="46">
        <f>SUM(O74:O77)</f>
        <v>2.0992660257688778</v>
      </c>
      <c r="O76" s="5">
        <f t="shared" si="74"/>
        <v>0</v>
      </c>
      <c r="P76" s="47">
        <f>IF(SUM(L74:L77)&gt;0,SUM(O74:O77)/SUM(L74:L77), "Blinde vlek")</f>
        <v>0.79614382372630077</v>
      </c>
      <c r="Q76" s="6" t="str">
        <f t="shared" si="52"/>
        <v>Blinde vlek</v>
      </c>
      <c r="R76" s="126">
        <f>'Scoreblad H-S-S-T'!R78</f>
        <v>229.7</v>
      </c>
      <c r="S76" s="126">
        <f>'Scoreblad H-S-S-T'!S78</f>
        <v>0</v>
      </c>
      <c r="T76" s="126">
        <f>'Scoreblad H-S-S-T'!T78</f>
        <v>26150.799999999999</v>
      </c>
      <c r="U76" s="126">
        <f>'Scoreblad H-S-S-T'!U78</f>
        <v>737.50353951620002</v>
      </c>
      <c r="V76" s="6" t="str">
        <f t="shared" si="80"/>
        <v>Blinde vlek</v>
      </c>
      <c r="W76" s="6">
        <f t="shared" si="81"/>
        <v>2.8201949443848757E-2</v>
      </c>
      <c r="X76" s="6" t="str">
        <f t="shared" si="82"/>
        <v>Blinde vlek</v>
      </c>
      <c r="Y76" s="46">
        <f>SUM(Z74:Z77)</f>
        <v>0</v>
      </c>
      <c r="Z76" s="193">
        <f>'Scoreblad H-S-S-T'!Z78</f>
        <v>0</v>
      </c>
      <c r="AA76" s="193">
        <f>'Scoreblad H-S-S-T'!AA78</f>
        <v>0</v>
      </c>
      <c r="AB76" s="193">
        <f>'Scoreblad H-S-S-T'!AB78</f>
        <v>0</v>
      </c>
      <c r="AC76" s="193">
        <f>'Scoreblad H-S-S-T'!AC78</f>
        <v>4</v>
      </c>
      <c r="AD76" s="5">
        <f t="shared" si="53"/>
        <v>-4</v>
      </c>
      <c r="AE76" s="6" t="str">
        <f t="shared" si="54"/>
        <v>Blinde vlek</v>
      </c>
      <c r="AF76" s="5" t="str">
        <f t="shared" si="86"/>
        <v>Blinde vlek</v>
      </c>
      <c r="AG76" s="46">
        <f>SUM(AD74:AD77)</f>
        <v>-27</v>
      </c>
      <c r="AH76" s="5" t="str">
        <f t="shared" si="87"/>
        <v>Blinde vlek</v>
      </c>
      <c r="AI76" s="10" t="s">
        <v>37</v>
      </c>
      <c r="AJ76" s="48" t="str">
        <f t="shared" si="75"/>
        <v>Tienen</v>
      </c>
      <c r="AK76" s="102">
        <v>1</v>
      </c>
      <c r="AL76" s="20">
        <f t="shared" si="71"/>
        <v>2</v>
      </c>
      <c r="AM76" s="20">
        <f t="shared" si="72"/>
        <v>2</v>
      </c>
      <c r="AN76" s="20">
        <f t="shared" si="55"/>
        <v>2</v>
      </c>
      <c r="AO76" s="20">
        <f t="shared" si="56"/>
        <v>2</v>
      </c>
      <c r="AP76" s="5">
        <f t="shared" si="76"/>
        <v>-4</v>
      </c>
      <c r="AQ76" s="5">
        <f t="shared" si="77"/>
        <v>-3</v>
      </c>
      <c r="AR76" s="5">
        <f t="shared" si="46"/>
        <v>4</v>
      </c>
      <c r="AS76" s="6">
        <f t="shared" si="47"/>
        <v>-1</v>
      </c>
      <c r="AT76" s="51">
        <f t="shared" si="88"/>
        <v>1</v>
      </c>
      <c r="AU76" s="50">
        <f t="shared" si="78"/>
        <v>8</v>
      </c>
      <c r="AV76" s="50">
        <f t="shared" si="57"/>
        <v>8</v>
      </c>
      <c r="AW76" s="50" t="str">
        <f t="shared" si="79"/>
        <v>A</v>
      </c>
    </row>
    <row r="77" spans="1:49" x14ac:dyDescent="0.3">
      <c r="A77" s="10" t="s">
        <v>19</v>
      </c>
      <c r="B77" s="10" t="s">
        <v>12</v>
      </c>
      <c r="C77" s="10" t="s">
        <v>37</v>
      </c>
      <c r="D77" s="198" t="str">
        <f>'Scoreblad H-S-S-T'!D79</f>
        <v>Tongeren</v>
      </c>
      <c r="E77" s="199">
        <f>'Scoreblad H-S-S-T'!E79</f>
        <v>25</v>
      </c>
      <c r="F77" s="4" t="str">
        <f t="shared" si="73"/>
        <v>H-S-T-T</v>
      </c>
      <c r="G77" s="12" t="str">
        <f t="shared" si="83"/>
        <v>Blinde vlek</v>
      </c>
      <c r="H77" s="12" t="str">
        <f t="shared" si="84"/>
        <v>Blinde vlek</v>
      </c>
      <c r="I77" s="46">
        <f>SUM(J74:J77)</f>
        <v>0.53752642706131049</v>
      </c>
      <c r="J77" s="201">
        <f>'Scoreblad H-S-S-T'!J79</f>
        <v>0</v>
      </c>
      <c r="K77" s="201">
        <f>'Scoreblad H-S-S-T'!K79</f>
        <v>0</v>
      </c>
      <c r="L77" s="201">
        <f>'Scoreblad H-S-S-T'!L79</f>
        <v>0</v>
      </c>
      <c r="M77" s="5">
        <f t="shared" si="85"/>
        <v>0</v>
      </c>
      <c r="N77" s="46">
        <f>SUM(O74:O77)</f>
        <v>2.0992660257688778</v>
      </c>
      <c r="O77" s="5">
        <f t="shared" si="74"/>
        <v>0</v>
      </c>
      <c r="P77" s="47">
        <f>IF(SUM(L74:L77)&gt;0,SUM(O74:O77)/SUM(L74:L77), "Blinde vlek")</f>
        <v>0.79614382372630077</v>
      </c>
      <c r="Q77" s="6" t="str">
        <f t="shared" si="52"/>
        <v>Blinde vlek</v>
      </c>
      <c r="R77" s="126">
        <f>'Scoreblad H-S-S-T'!R79</f>
        <v>757.2</v>
      </c>
      <c r="S77" s="126">
        <f>'Scoreblad H-S-S-T'!S79</f>
        <v>0</v>
      </c>
      <c r="T77" s="126">
        <f>'Scoreblad H-S-S-T'!T79</f>
        <v>26150.799999999999</v>
      </c>
      <c r="U77" s="126">
        <f>'Scoreblad H-S-S-T'!U79</f>
        <v>737.50353951620002</v>
      </c>
      <c r="V77" s="6" t="str">
        <f t="shared" si="80"/>
        <v>Blinde vlek</v>
      </c>
      <c r="W77" s="6">
        <f t="shared" si="81"/>
        <v>2.8201949443848757E-2</v>
      </c>
      <c r="X77" s="6" t="str">
        <f t="shared" si="82"/>
        <v>Blinde vlek</v>
      </c>
      <c r="Y77" s="46">
        <f>SUM(Z74:Z77)</f>
        <v>0</v>
      </c>
      <c r="Z77" s="193">
        <f>'Scoreblad H-S-S-T'!Z79</f>
        <v>0</v>
      </c>
      <c r="AA77" s="193">
        <f>'Scoreblad H-S-S-T'!AA79</f>
        <v>0</v>
      </c>
      <c r="AB77" s="193">
        <f>'Scoreblad H-S-S-T'!AB79</f>
        <v>0</v>
      </c>
      <c r="AC77" s="193">
        <f>'Scoreblad H-S-S-T'!AC79</f>
        <v>3</v>
      </c>
      <c r="AD77" s="5">
        <f t="shared" si="53"/>
        <v>-3</v>
      </c>
      <c r="AE77" s="6" t="str">
        <f t="shared" si="54"/>
        <v>Blinde vlek</v>
      </c>
      <c r="AF77" s="5" t="str">
        <f t="shared" si="86"/>
        <v>Blinde vlek</v>
      </c>
      <c r="AG77" s="46">
        <f>SUM(AD74:AD77)</f>
        <v>-27</v>
      </c>
      <c r="AH77" s="5" t="str">
        <f t="shared" si="87"/>
        <v>Blinde vlek</v>
      </c>
      <c r="AI77" s="10" t="s">
        <v>37</v>
      </c>
      <c r="AJ77" s="48" t="str">
        <f t="shared" si="75"/>
        <v>Tongeren</v>
      </c>
      <c r="AK77" s="102">
        <v>1</v>
      </c>
      <c r="AL77" s="20">
        <f t="shared" si="71"/>
        <v>2</v>
      </c>
      <c r="AM77" s="20">
        <f t="shared" si="72"/>
        <v>2</v>
      </c>
      <c r="AN77" s="20">
        <f t="shared" si="55"/>
        <v>2</v>
      </c>
      <c r="AO77" s="20">
        <f t="shared" si="56"/>
        <v>2</v>
      </c>
      <c r="AP77" s="5">
        <f t="shared" si="76"/>
        <v>-3</v>
      </c>
      <c r="AQ77" s="5">
        <f t="shared" si="77"/>
        <v>-2</v>
      </c>
      <c r="AR77" s="5">
        <f t="shared" ref="AR77:AR93" si="89">AA77+AC77</f>
        <v>3</v>
      </c>
      <c r="AS77" s="6">
        <f t="shared" ref="AS77:AS93" si="90">IF(AR77&gt;0,AP77/AR77,"Geen noden")</f>
        <v>-1</v>
      </c>
      <c r="AT77" s="51">
        <f t="shared" si="88"/>
        <v>1</v>
      </c>
      <c r="AU77" s="50">
        <f t="shared" si="78"/>
        <v>8</v>
      </c>
      <c r="AV77" s="50">
        <f t="shared" si="57"/>
        <v>8</v>
      </c>
      <c r="AW77" s="50" t="str">
        <f t="shared" si="79"/>
        <v>A</v>
      </c>
    </row>
    <row r="78" spans="1:49" x14ac:dyDescent="0.3">
      <c r="A78" s="56" t="s">
        <v>19</v>
      </c>
      <c r="B78" s="56" t="s">
        <v>13</v>
      </c>
      <c r="C78" s="56" t="s">
        <v>38</v>
      </c>
      <c r="D78" s="198" t="str">
        <f>'Scoreblad H-S-S-T'!D80</f>
        <v>Hasselt</v>
      </c>
      <c r="E78" s="199">
        <f>'Scoreblad H-S-S-T'!E80</f>
        <v>21</v>
      </c>
      <c r="F78" s="4" t="str">
        <f t="shared" si="73"/>
        <v>H-S-T-T</v>
      </c>
      <c r="G78" s="12" t="str">
        <f t="shared" si="83"/>
        <v>B</v>
      </c>
      <c r="H78" s="12" t="str">
        <f t="shared" si="84"/>
        <v>B</v>
      </c>
      <c r="I78" s="46">
        <f>SUM(J78:J81)</f>
        <v>55.987843551797035</v>
      </c>
      <c r="J78" s="201">
        <f>'Scoreblad H-S-S-T'!J80</f>
        <v>53.300211416490484</v>
      </c>
      <c r="K78" s="201">
        <f>'Scoreblad H-S-S-T'!K80</f>
        <v>53.868938513619142</v>
      </c>
      <c r="L78" s="201">
        <f>'Scoreblad H-S-S-T'!L80</f>
        <v>44.902744425385933</v>
      </c>
      <c r="M78" s="5">
        <f t="shared" si="85"/>
        <v>0.56872709712865799</v>
      </c>
      <c r="N78" s="46">
        <f>SUM(O78:O81)</f>
        <v>3.8088663908302802</v>
      </c>
      <c r="O78" s="5">
        <f t="shared" si="74"/>
        <v>-8.397466991104551</v>
      </c>
      <c r="P78" s="47">
        <f>IF(SUM(L78:L81)&gt;0,SUM(O78:O81)/SUM(L78:L81), "Blinde vlek")</f>
        <v>6.3696922363868244E-2</v>
      </c>
      <c r="Q78" s="6">
        <f t="shared" si="52"/>
        <v>-0.18701455999105951</v>
      </c>
      <c r="R78" s="126">
        <f>'Scoreblad H-S-S-T'!R80</f>
        <v>776</v>
      </c>
      <c r="S78" s="126">
        <f>'Scoreblad H-S-S-T'!S80</f>
        <v>53.868938513619142</v>
      </c>
      <c r="T78" s="126">
        <f>'Scoreblad H-S-S-T'!T80</f>
        <v>26150.799999999999</v>
      </c>
      <c r="U78" s="126">
        <f>'Scoreblad H-S-S-T'!U80</f>
        <v>333.22844419848383</v>
      </c>
      <c r="V78" s="6">
        <f t="shared" si="80"/>
        <v>6.9418735197962808E-2</v>
      </c>
      <c r="W78" s="6">
        <f t="shared" si="81"/>
        <v>1.2742571707117329E-2</v>
      </c>
      <c r="X78" s="6" t="str">
        <f t="shared" si="82"/>
        <v>C</v>
      </c>
      <c r="Y78" s="46">
        <f>SUM(Z78:Z81)</f>
        <v>49</v>
      </c>
      <c r="Z78" s="193">
        <f>'Scoreblad H-S-S-T'!Z80</f>
        <v>49</v>
      </c>
      <c r="AA78" s="193">
        <f>'Scoreblad H-S-S-T'!AA80</f>
        <v>13</v>
      </c>
      <c r="AB78" s="193">
        <f>'Scoreblad H-S-S-T'!AB80</f>
        <v>36</v>
      </c>
      <c r="AC78" s="193">
        <f>'Scoreblad H-S-S-T'!AC80</f>
        <v>1</v>
      </c>
      <c r="AD78" s="5">
        <f t="shared" si="53"/>
        <v>35</v>
      </c>
      <c r="AE78" s="6">
        <f t="shared" si="54"/>
        <v>0.7142857142857143</v>
      </c>
      <c r="AF78" s="5" t="str">
        <f t="shared" si="86"/>
        <v>C</v>
      </c>
      <c r="AG78" s="46">
        <f>SUM(AD78:AD81)</f>
        <v>18</v>
      </c>
      <c r="AH78" s="5" t="str">
        <f t="shared" si="87"/>
        <v>C</v>
      </c>
      <c r="AI78" s="56" t="s">
        <v>38</v>
      </c>
      <c r="AJ78" s="48" t="str">
        <f t="shared" si="75"/>
        <v>Hasselt</v>
      </c>
      <c r="AK78" s="102">
        <v>1</v>
      </c>
      <c r="AL78" s="20">
        <f t="shared" si="71"/>
        <v>1</v>
      </c>
      <c r="AM78" s="20">
        <f t="shared" si="72"/>
        <v>1</v>
      </c>
      <c r="AN78" s="20">
        <f t="shared" si="55"/>
        <v>0</v>
      </c>
      <c r="AO78" s="20">
        <f t="shared" si="56"/>
        <v>0</v>
      </c>
      <c r="AP78" s="5">
        <f t="shared" si="76"/>
        <v>26.602533008895449</v>
      </c>
      <c r="AQ78" s="5">
        <f t="shared" si="77"/>
        <v>27.602533008895449</v>
      </c>
      <c r="AR78" s="5">
        <f t="shared" si="89"/>
        <v>14</v>
      </c>
      <c r="AS78" s="6">
        <f t="shared" si="90"/>
        <v>1.9001809292068177</v>
      </c>
      <c r="AT78" s="52">
        <f t="shared" si="88"/>
        <v>1</v>
      </c>
      <c r="AU78" s="50">
        <f t="shared" si="78"/>
        <v>2</v>
      </c>
      <c r="AV78" s="50">
        <f t="shared" si="57"/>
        <v>2</v>
      </c>
      <c r="AW78" s="50" t="str">
        <f t="shared" si="79"/>
        <v>C</v>
      </c>
    </row>
    <row r="79" spans="1:49" x14ac:dyDescent="0.3">
      <c r="A79" s="56" t="s">
        <v>19</v>
      </c>
      <c r="B79" s="56" t="s">
        <v>13</v>
      </c>
      <c r="C79" s="56" t="s">
        <v>38</v>
      </c>
      <c r="D79" s="198" t="str">
        <f>'Scoreblad H-S-S-T'!D81</f>
        <v>Sint-Truiden</v>
      </c>
      <c r="E79" s="199">
        <f>'Scoreblad H-S-S-T'!E81</f>
        <v>24</v>
      </c>
      <c r="F79" s="4" t="str">
        <f t="shared" si="73"/>
        <v>H-S-T-T</v>
      </c>
      <c r="G79" s="12" t="str">
        <f t="shared" si="83"/>
        <v>B</v>
      </c>
      <c r="H79" s="12" t="str">
        <f t="shared" si="84"/>
        <v>Blinde vlek</v>
      </c>
      <c r="I79" s="46">
        <f>SUM(J78:J81)</f>
        <v>55.987843551797035</v>
      </c>
      <c r="J79" s="201">
        <f>'Scoreblad H-S-S-T'!J81</f>
        <v>0</v>
      </c>
      <c r="K79" s="201">
        <f>'Scoreblad H-S-S-T'!K81</f>
        <v>0</v>
      </c>
      <c r="L79" s="201">
        <f>'Scoreblad H-S-S-T'!L81</f>
        <v>0</v>
      </c>
      <c r="M79" s="5">
        <f t="shared" si="85"/>
        <v>0</v>
      </c>
      <c r="N79" s="46">
        <f>SUM(O78:O81)</f>
        <v>3.8088663908302802</v>
      </c>
      <c r="O79" s="5">
        <f t="shared" si="74"/>
        <v>0</v>
      </c>
      <c r="P79" s="47">
        <f>IF(SUM(L78:L81)&gt;0,SUM(O78:O81)/SUM(L78:L81), "Blinde vlek")</f>
        <v>6.3696922363868244E-2</v>
      </c>
      <c r="Q79" s="6" t="str">
        <f t="shared" si="52"/>
        <v>Blinde vlek</v>
      </c>
      <c r="R79" s="126">
        <f>'Scoreblad H-S-S-T'!R81</f>
        <v>110</v>
      </c>
      <c r="S79" s="126">
        <f>'Scoreblad H-S-S-T'!S81</f>
        <v>0</v>
      </c>
      <c r="T79" s="126">
        <f>'Scoreblad H-S-S-T'!T81</f>
        <v>26150.799999999999</v>
      </c>
      <c r="U79" s="126">
        <f>'Scoreblad H-S-S-T'!U81</f>
        <v>333.22844419848383</v>
      </c>
      <c r="V79" s="6" t="str">
        <f t="shared" si="80"/>
        <v>Blinde vlek</v>
      </c>
      <c r="W79" s="6">
        <f t="shared" si="81"/>
        <v>1.2742571707117329E-2</v>
      </c>
      <c r="X79" s="6" t="str">
        <f t="shared" si="82"/>
        <v>Blinde vlek</v>
      </c>
      <c r="Y79" s="46">
        <f>SUM(Z78:Z81)</f>
        <v>49</v>
      </c>
      <c r="Z79" s="193">
        <f>'Scoreblad H-S-S-T'!Z81</f>
        <v>0</v>
      </c>
      <c r="AA79" s="193">
        <f>'Scoreblad H-S-S-T'!AA81</f>
        <v>0</v>
      </c>
      <c r="AB79" s="193">
        <f>'Scoreblad H-S-S-T'!AB81</f>
        <v>0</v>
      </c>
      <c r="AC79" s="193">
        <f>'Scoreblad H-S-S-T'!AC81</f>
        <v>5</v>
      </c>
      <c r="AD79" s="5">
        <f t="shared" si="53"/>
        <v>-5</v>
      </c>
      <c r="AE79" s="6" t="str">
        <f t="shared" si="54"/>
        <v>Blinde vlek</v>
      </c>
      <c r="AF79" s="5" t="str">
        <f t="shared" si="86"/>
        <v>Blinde vlek</v>
      </c>
      <c r="AG79" s="46">
        <f>SUM(AD78:AD81)</f>
        <v>18</v>
      </c>
      <c r="AH79" s="5" t="str">
        <f t="shared" si="87"/>
        <v>C</v>
      </c>
      <c r="AI79" s="56" t="s">
        <v>38</v>
      </c>
      <c r="AJ79" s="48" t="str">
        <f t="shared" si="75"/>
        <v>Sint-Truiden</v>
      </c>
      <c r="AK79" s="102">
        <v>1</v>
      </c>
      <c r="AL79" s="20">
        <f t="shared" si="71"/>
        <v>2</v>
      </c>
      <c r="AM79" s="20">
        <f t="shared" si="72"/>
        <v>1</v>
      </c>
      <c r="AN79" s="20">
        <f t="shared" si="55"/>
        <v>2</v>
      </c>
      <c r="AO79" s="20">
        <f t="shared" si="56"/>
        <v>0</v>
      </c>
      <c r="AP79" s="5">
        <f t="shared" si="76"/>
        <v>-5</v>
      </c>
      <c r="AQ79" s="5">
        <f t="shared" si="77"/>
        <v>-4</v>
      </c>
      <c r="AR79" s="5">
        <f t="shared" si="89"/>
        <v>5</v>
      </c>
      <c r="AS79" s="6">
        <f t="shared" si="90"/>
        <v>-1</v>
      </c>
      <c r="AT79" s="52">
        <f t="shared" si="88"/>
        <v>1</v>
      </c>
      <c r="AU79" s="50">
        <f t="shared" si="78"/>
        <v>5</v>
      </c>
      <c r="AV79" s="50">
        <f t="shared" si="57"/>
        <v>5</v>
      </c>
      <c r="AW79" s="50" t="str">
        <f t="shared" si="79"/>
        <v>B</v>
      </c>
    </row>
    <row r="80" spans="1:49" x14ac:dyDescent="0.3">
      <c r="A80" s="56" t="s">
        <v>19</v>
      </c>
      <c r="B80" s="56" t="s">
        <v>13</v>
      </c>
      <c r="C80" s="56" t="s">
        <v>38</v>
      </c>
      <c r="D80" s="198" t="str">
        <f>'Scoreblad H-S-S-T'!D82</f>
        <v>Tienen</v>
      </c>
      <c r="E80" s="199">
        <f>'Scoreblad H-S-S-T'!E82</f>
        <v>17</v>
      </c>
      <c r="F80" s="4" t="str">
        <f t="shared" si="73"/>
        <v>H-S-T-T</v>
      </c>
      <c r="G80" s="12" t="str">
        <f t="shared" si="83"/>
        <v>B</v>
      </c>
      <c r="H80" s="12" t="str">
        <f t="shared" si="84"/>
        <v>Blinde vlek</v>
      </c>
      <c r="I80" s="46">
        <f>SUM(J78:J81)</f>
        <v>55.987843551797035</v>
      </c>
      <c r="J80" s="201">
        <f>'Scoreblad H-S-S-T'!J82</f>
        <v>0</v>
      </c>
      <c r="K80" s="201">
        <f>'Scoreblad H-S-S-T'!K82</f>
        <v>0</v>
      </c>
      <c r="L80" s="201">
        <f>'Scoreblad H-S-S-T'!L82</f>
        <v>0</v>
      </c>
      <c r="M80" s="5">
        <f t="shared" si="85"/>
        <v>0</v>
      </c>
      <c r="N80" s="46">
        <f>SUM(O78:O81)</f>
        <v>3.8088663908302802</v>
      </c>
      <c r="O80" s="5">
        <f t="shared" si="74"/>
        <v>0</v>
      </c>
      <c r="P80" s="47">
        <f>IF(SUM(L78:L81)&gt;0,SUM(O78:O81)/SUM(L78:L81), "Blinde vlek")</f>
        <v>6.3696922363868244E-2</v>
      </c>
      <c r="Q80" s="6" t="str">
        <f t="shared" ref="Q80:Q93" si="91">IF(L80&gt;0,(L80-J80)/L80,"Blinde vlek")</f>
        <v>Blinde vlek</v>
      </c>
      <c r="R80" s="126">
        <f>'Scoreblad H-S-S-T'!R82</f>
        <v>229.7</v>
      </c>
      <c r="S80" s="126">
        <f>'Scoreblad H-S-S-T'!S82</f>
        <v>0</v>
      </c>
      <c r="T80" s="126">
        <f>'Scoreblad H-S-S-T'!T82</f>
        <v>26150.799999999999</v>
      </c>
      <c r="U80" s="126">
        <f>'Scoreblad H-S-S-T'!U82</f>
        <v>333.22844419848383</v>
      </c>
      <c r="V80" s="6" t="str">
        <f t="shared" si="80"/>
        <v>Blinde vlek</v>
      </c>
      <c r="W80" s="6">
        <f t="shared" si="81"/>
        <v>1.2742571707117329E-2</v>
      </c>
      <c r="X80" s="6" t="str">
        <f t="shared" si="82"/>
        <v>Blinde vlek</v>
      </c>
      <c r="Y80" s="46">
        <f>SUM(Z78:Z81)</f>
        <v>49</v>
      </c>
      <c r="Z80" s="193">
        <f>'Scoreblad H-S-S-T'!Z82</f>
        <v>0</v>
      </c>
      <c r="AA80" s="193">
        <f>'Scoreblad H-S-S-T'!AA82</f>
        <v>0</v>
      </c>
      <c r="AB80" s="193">
        <f>'Scoreblad H-S-S-T'!AB82</f>
        <v>0</v>
      </c>
      <c r="AC80" s="193">
        <f>'Scoreblad H-S-S-T'!AC82</f>
        <v>0</v>
      </c>
      <c r="AD80" s="5">
        <f t="shared" ref="AD80:AD93" si="92">AB80-AC80</f>
        <v>0</v>
      </c>
      <c r="AE80" s="6" t="str">
        <f t="shared" ref="AE80:AE93" si="93">IF(AA80=0,"Blinde vlek",AD80/Z80)</f>
        <v>Blinde vlek</v>
      </c>
      <c r="AF80" s="5" t="str">
        <f t="shared" si="86"/>
        <v>Blinde vlek</v>
      </c>
      <c r="AG80" s="46">
        <f>SUM(AD78:AD81)</f>
        <v>18</v>
      </c>
      <c r="AH80" s="5" t="str">
        <f t="shared" si="87"/>
        <v>C</v>
      </c>
      <c r="AI80" s="56" t="s">
        <v>38</v>
      </c>
      <c r="AJ80" s="48" t="str">
        <f t="shared" si="75"/>
        <v>Tienen</v>
      </c>
      <c r="AK80" s="102">
        <v>1</v>
      </c>
      <c r="AL80" s="20">
        <f t="shared" si="71"/>
        <v>2</v>
      </c>
      <c r="AM80" s="20">
        <f t="shared" si="72"/>
        <v>1</v>
      </c>
      <c r="AN80" s="20">
        <f t="shared" ref="AN80:AN93" si="94">IF(AF80= "A",2,IF(AF80 = "Blinde vlek",2,IF(AF80 = "B",1,0)))</f>
        <v>2</v>
      </c>
      <c r="AO80" s="20">
        <f t="shared" ref="AO80:AO93" si="95">IF(AH80= "A",2,IF(AH80 = "Blinde vlek",2,IF(AH80 = "B",1,0)))</f>
        <v>0</v>
      </c>
      <c r="AP80" s="5">
        <f t="shared" si="76"/>
        <v>0</v>
      </c>
      <c r="AQ80" s="5">
        <f t="shared" si="77"/>
        <v>1</v>
      </c>
      <c r="AR80" s="5">
        <f t="shared" si="89"/>
        <v>0</v>
      </c>
      <c r="AS80" s="6" t="str">
        <f t="shared" si="90"/>
        <v>Geen noden</v>
      </c>
      <c r="AT80" s="52">
        <f t="shared" si="88"/>
        <v>1</v>
      </c>
      <c r="AU80" s="50">
        <f t="shared" si="78"/>
        <v>5</v>
      </c>
      <c r="AV80" s="50">
        <f t="shared" ref="AV80:AV93" si="96">IF(AT80&gt;0,AU80/AK80,0)</f>
        <v>5</v>
      </c>
      <c r="AW80" s="50" t="str">
        <f t="shared" si="79"/>
        <v>B</v>
      </c>
    </row>
    <row r="81" spans="1:49" x14ac:dyDescent="0.3">
      <c r="A81" s="56" t="s">
        <v>19</v>
      </c>
      <c r="B81" s="56" t="s">
        <v>13</v>
      </c>
      <c r="C81" s="56" t="s">
        <v>38</v>
      </c>
      <c r="D81" s="198" t="str">
        <f>'Scoreblad H-S-S-T'!D83</f>
        <v>Tongeren</v>
      </c>
      <c r="E81" s="199">
        <f>'Scoreblad H-S-S-T'!E83</f>
        <v>25</v>
      </c>
      <c r="F81" s="4" t="str">
        <f t="shared" si="73"/>
        <v>H-S-T-T</v>
      </c>
      <c r="G81" s="12" t="str">
        <f t="shared" si="83"/>
        <v>B</v>
      </c>
      <c r="H81" s="12" t="str">
        <f t="shared" si="84"/>
        <v>Blinde vlek</v>
      </c>
      <c r="I81" s="46">
        <f>SUM(J78:J81)</f>
        <v>55.987843551797035</v>
      </c>
      <c r="J81" s="201">
        <f>'Scoreblad H-S-S-T'!J83</f>
        <v>2.6876321353065507</v>
      </c>
      <c r="K81" s="201">
        <f>'Scoreblad H-S-S-T'!K83</f>
        <v>18.784796776328449</v>
      </c>
      <c r="L81" s="201">
        <f>'Scoreblad H-S-S-T'!L83</f>
        <v>14.893965517241382</v>
      </c>
      <c r="M81" s="5">
        <f t="shared" si="85"/>
        <v>16.097164641021898</v>
      </c>
      <c r="N81" s="46">
        <f>SUM(O78:O81)</f>
        <v>3.8088663908302802</v>
      </c>
      <c r="O81" s="5">
        <f t="shared" si="74"/>
        <v>12.206333381934831</v>
      </c>
      <c r="P81" s="47">
        <f>IF(SUM(L78:L81)&gt;0,SUM(O78:O81)/SUM(L78:L81), "Blinde vlek")</f>
        <v>6.3696922363868244E-2</v>
      </c>
      <c r="Q81" s="6">
        <f t="shared" si="91"/>
        <v>0.8195489218640043</v>
      </c>
      <c r="R81" s="126">
        <f>'Scoreblad H-S-S-T'!R83</f>
        <v>757.2</v>
      </c>
      <c r="S81" s="126">
        <f>'Scoreblad H-S-S-T'!S83</f>
        <v>18.784796776328449</v>
      </c>
      <c r="T81" s="126">
        <f>'Scoreblad H-S-S-T'!T83</f>
        <v>26150.799999999999</v>
      </c>
      <c r="U81" s="126">
        <f>'Scoreblad H-S-S-T'!U83</f>
        <v>333.22844419848383</v>
      </c>
      <c r="V81" s="6">
        <f t="shared" si="80"/>
        <v>2.4808236630122091E-2</v>
      </c>
      <c r="W81" s="6">
        <f t="shared" si="81"/>
        <v>1.2742571707117329E-2</v>
      </c>
      <c r="X81" s="6" t="str">
        <f t="shared" si="82"/>
        <v>B</v>
      </c>
      <c r="Y81" s="46">
        <f>SUM(Z78:Z81)</f>
        <v>49</v>
      </c>
      <c r="Z81" s="193">
        <f>'Scoreblad H-S-S-T'!Z83</f>
        <v>0</v>
      </c>
      <c r="AA81" s="193">
        <f>'Scoreblad H-S-S-T'!AA83</f>
        <v>0</v>
      </c>
      <c r="AB81" s="193">
        <f>'Scoreblad H-S-S-T'!AB83</f>
        <v>0</v>
      </c>
      <c r="AC81" s="193">
        <f>'Scoreblad H-S-S-T'!AC83</f>
        <v>12</v>
      </c>
      <c r="AD81" s="5">
        <f t="shared" si="92"/>
        <v>-12</v>
      </c>
      <c r="AE81" s="6" t="str">
        <f t="shared" si="93"/>
        <v>Blinde vlek</v>
      </c>
      <c r="AF81" s="5" t="str">
        <f t="shared" si="86"/>
        <v>Blinde vlek</v>
      </c>
      <c r="AG81" s="46">
        <f>SUM(AD78:AD81)</f>
        <v>18</v>
      </c>
      <c r="AH81" s="5" t="str">
        <f t="shared" si="87"/>
        <v>C</v>
      </c>
      <c r="AI81" s="56" t="s">
        <v>38</v>
      </c>
      <c r="AJ81" s="48" t="str">
        <f t="shared" si="75"/>
        <v>Tongeren</v>
      </c>
      <c r="AK81" s="102">
        <v>1</v>
      </c>
      <c r="AL81" s="20">
        <f t="shared" si="71"/>
        <v>2</v>
      </c>
      <c r="AM81" s="20">
        <f t="shared" si="72"/>
        <v>1</v>
      </c>
      <c r="AN81" s="20">
        <f t="shared" si="94"/>
        <v>2</v>
      </c>
      <c r="AO81" s="20">
        <f t="shared" si="95"/>
        <v>0</v>
      </c>
      <c r="AP81" s="5">
        <f t="shared" si="76"/>
        <v>0.20633338193483119</v>
      </c>
      <c r="AQ81" s="5">
        <f t="shared" si="77"/>
        <v>1.2063333819348312</v>
      </c>
      <c r="AR81" s="5">
        <f t="shared" si="89"/>
        <v>12</v>
      </c>
      <c r="AS81" s="6">
        <f t="shared" si="90"/>
        <v>1.7194448494569265E-2</v>
      </c>
      <c r="AT81" s="52">
        <f t="shared" si="88"/>
        <v>1</v>
      </c>
      <c r="AU81" s="50">
        <f t="shared" si="78"/>
        <v>5</v>
      </c>
      <c r="AV81" s="50">
        <f t="shared" si="96"/>
        <v>5</v>
      </c>
      <c r="AW81" s="50" t="str">
        <f t="shared" si="79"/>
        <v>B</v>
      </c>
    </row>
    <row r="82" spans="1:49" x14ac:dyDescent="0.3">
      <c r="A82" s="57" t="s">
        <v>19</v>
      </c>
      <c r="B82" s="57" t="s">
        <v>14</v>
      </c>
      <c r="C82" s="57" t="s">
        <v>39</v>
      </c>
      <c r="D82" s="198" t="str">
        <f>'Scoreblad H-S-S-T'!D84</f>
        <v>Hasselt</v>
      </c>
      <c r="E82" s="199">
        <f>'Scoreblad H-S-S-T'!E84</f>
        <v>21</v>
      </c>
      <c r="F82" s="4" t="str">
        <f t="shared" si="73"/>
        <v>H-S-T-T</v>
      </c>
      <c r="G82" s="12" t="str">
        <f t="shared" si="83"/>
        <v>Blinde vlek</v>
      </c>
      <c r="H82" s="12" t="str">
        <f t="shared" si="84"/>
        <v>Blinde vlek</v>
      </c>
      <c r="I82" s="46">
        <f>SUM(J82:J85)</f>
        <v>0</v>
      </c>
      <c r="J82" s="201">
        <f>'Scoreblad H-S-S-T'!J84</f>
        <v>0</v>
      </c>
      <c r="K82" s="201">
        <f>'Scoreblad H-S-S-T'!K84</f>
        <v>0</v>
      </c>
      <c r="L82" s="201">
        <f>'Scoreblad H-S-S-T'!L84</f>
        <v>0</v>
      </c>
      <c r="M82" s="5">
        <f t="shared" si="85"/>
        <v>0</v>
      </c>
      <c r="N82" s="46">
        <f>SUM(O82:O85)</f>
        <v>0</v>
      </c>
      <c r="O82" s="5">
        <f t="shared" si="74"/>
        <v>0</v>
      </c>
      <c r="P82" s="47" t="str">
        <f>IF(SUM(L82:L85)&gt;0,SUM(O82:O85)/SUM(L82:L85), "Blinde vlek")</f>
        <v>Blinde vlek</v>
      </c>
      <c r="Q82" s="6" t="str">
        <f t="shared" si="91"/>
        <v>Blinde vlek</v>
      </c>
      <c r="R82" s="126">
        <f>'Scoreblad H-S-S-T'!R84</f>
        <v>776</v>
      </c>
      <c r="S82" s="126">
        <f>'Scoreblad H-S-S-T'!S84</f>
        <v>0</v>
      </c>
      <c r="T82" s="126">
        <f>'Scoreblad H-S-S-T'!T84</f>
        <v>26150.799999999999</v>
      </c>
      <c r="U82" s="126">
        <f>'Scoreblad H-S-S-T'!U84</f>
        <v>27.377119258898333</v>
      </c>
      <c r="V82" s="6" t="str">
        <f t="shared" si="80"/>
        <v>Blinde vlek</v>
      </c>
      <c r="W82" s="6">
        <f t="shared" si="81"/>
        <v>1.0468941393341057E-3</v>
      </c>
      <c r="X82" s="6" t="str">
        <f t="shared" si="82"/>
        <v>Blinde vlek</v>
      </c>
      <c r="Y82" s="46">
        <f>SUM(Z82:Z85)</f>
        <v>0</v>
      </c>
      <c r="Z82" s="193">
        <f>'Scoreblad H-S-S-T'!Z84</f>
        <v>0</v>
      </c>
      <c r="AA82" s="193">
        <f>'Scoreblad H-S-S-T'!AA84</f>
        <v>0</v>
      </c>
      <c r="AB82" s="193">
        <f>'Scoreblad H-S-S-T'!AB84</f>
        <v>0</v>
      </c>
      <c r="AC82" s="193">
        <f>'Scoreblad H-S-S-T'!AC84</f>
        <v>0</v>
      </c>
      <c r="AD82" s="5">
        <f t="shared" si="92"/>
        <v>0</v>
      </c>
      <c r="AE82" s="6" t="str">
        <f t="shared" si="93"/>
        <v>Blinde vlek</v>
      </c>
      <c r="AF82" s="5" t="str">
        <f t="shared" si="86"/>
        <v>Blinde vlek</v>
      </c>
      <c r="AG82" s="46">
        <f>SUM(AD82:AD85)</f>
        <v>-1</v>
      </c>
      <c r="AH82" s="5" t="str">
        <f t="shared" si="87"/>
        <v>Blinde vlek</v>
      </c>
      <c r="AI82" s="57" t="s">
        <v>39</v>
      </c>
      <c r="AJ82" s="48" t="str">
        <f t="shared" si="75"/>
        <v>Hasselt</v>
      </c>
      <c r="AK82" s="102">
        <v>1</v>
      </c>
      <c r="AL82" s="20">
        <f t="shared" si="71"/>
        <v>2</v>
      </c>
      <c r="AM82" s="20">
        <f t="shared" si="72"/>
        <v>2</v>
      </c>
      <c r="AN82" s="20">
        <f t="shared" si="94"/>
        <v>2</v>
      </c>
      <c r="AO82" s="20">
        <f t="shared" si="95"/>
        <v>2</v>
      </c>
      <c r="AP82" s="292">
        <f>N82+AG82</f>
        <v>-1</v>
      </c>
      <c r="AQ82" s="292">
        <f>SUM(AK82:AK85)+AP82</f>
        <v>3</v>
      </c>
      <c r="AR82" s="292">
        <f>SUM(AA82:AA85,AC82:AC85)</f>
        <v>1</v>
      </c>
      <c r="AS82" s="295">
        <f>IF(AR82&gt;0,AP82/AR82,"Geen noden")</f>
        <v>-1</v>
      </c>
      <c r="AT82" s="255">
        <f>IF(P82= "Blinde vlek",IF(SUM(AK82:AK85)&lt;-AG82,SUM(AK82:AK85),-AG82),IF(N82&gt;0,0,IF(N82&lt;-SUM(AK82:AK85),SUM(AK82:AK85),-N82)))</f>
        <v>1</v>
      </c>
      <c r="AU82" s="302">
        <f>AT82*$AZ$8*(AM82+AO82)</f>
        <v>8</v>
      </c>
      <c r="AV82" s="304">
        <f>IF(AT82&gt;0,AU82/SUM(AK82:AK85),0)</f>
        <v>2</v>
      </c>
      <c r="AW82" s="304" t="str">
        <f>IF(AV82&gt;=$AZ$3,$AZ$2,IF(AV82&gt;=$BA$3,$BA$2,IF(AV82&gt;=$BB$3,$BB$2,$BC$2)))</f>
        <v>C</v>
      </c>
    </row>
    <row r="83" spans="1:49" x14ac:dyDescent="0.3">
      <c r="A83" s="57" t="s">
        <v>19</v>
      </c>
      <c r="B83" s="57" t="s">
        <v>14</v>
      </c>
      <c r="C83" s="57" t="s">
        <v>39</v>
      </c>
      <c r="D83" s="198" t="str">
        <f>'Scoreblad H-S-S-T'!D85</f>
        <v>Sint-Truiden</v>
      </c>
      <c r="E83" s="199">
        <f>'Scoreblad H-S-S-T'!E85</f>
        <v>24</v>
      </c>
      <c r="F83" s="4" t="str">
        <f t="shared" si="73"/>
        <v>H-S-T-T</v>
      </c>
      <c r="G83" s="12" t="str">
        <f t="shared" si="83"/>
        <v>Blinde vlek</v>
      </c>
      <c r="H83" s="12" t="str">
        <f t="shared" si="84"/>
        <v>Blinde vlek</v>
      </c>
      <c r="I83" s="46">
        <f>SUM(J82:J85)</f>
        <v>0</v>
      </c>
      <c r="J83" s="201">
        <f>'Scoreblad H-S-S-T'!J85</f>
        <v>0</v>
      </c>
      <c r="K83" s="201">
        <f>'Scoreblad H-S-S-T'!K85</f>
        <v>0</v>
      </c>
      <c r="L83" s="201">
        <f>'Scoreblad H-S-S-T'!L85</f>
        <v>0</v>
      </c>
      <c r="M83" s="5">
        <f t="shared" si="85"/>
        <v>0</v>
      </c>
      <c r="N83" s="46">
        <f>SUM(O82:O85)</f>
        <v>0</v>
      </c>
      <c r="O83" s="5">
        <f t="shared" si="74"/>
        <v>0</v>
      </c>
      <c r="P83" s="47" t="str">
        <f>IF(SUM(L82:L85)&gt;0,SUM(O82:O85)/SUM(L82:L85), "Blinde vlek")</f>
        <v>Blinde vlek</v>
      </c>
      <c r="Q83" s="6" t="str">
        <f t="shared" si="91"/>
        <v>Blinde vlek</v>
      </c>
      <c r="R83" s="126">
        <f>'Scoreblad H-S-S-T'!R85</f>
        <v>110</v>
      </c>
      <c r="S83" s="126">
        <f>'Scoreblad H-S-S-T'!S85</f>
        <v>0</v>
      </c>
      <c r="T83" s="126">
        <f>'Scoreblad H-S-S-T'!T85</f>
        <v>26150.799999999999</v>
      </c>
      <c r="U83" s="126">
        <f>'Scoreblad H-S-S-T'!U85</f>
        <v>27.377119258898333</v>
      </c>
      <c r="V83" s="6" t="str">
        <f t="shared" si="80"/>
        <v>Blinde vlek</v>
      </c>
      <c r="W83" s="6">
        <f t="shared" si="81"/>
        <v>1.0468941393341057E-3</v>
      </c>
      <c r="X83" s="6" t="str">
        <f t="shared" si="82"/>
        <v>Blinde vlek</v>
      </c>
      <c r="Y83" s="46">
        <f>SUM(Z82:Z85)</f>
        <v>0</v>
      </c>
      <c r="Z83" s="193">
        <f>'Scoreblad H-S-S-T'!Z85</f>
        <v>0</v>
      </c>
      <c r="AA83" s="193">
        <f>'Scoreblad H-S-S-T'!AA85</f>
        <v>0</v>
      </c>
      <c r="AB83" s="193">
        <f>'Scoreblad H-S-S-T'!AB85</f>
        <v>0</v>
      </c>
      <c r="AC83" s="193">
        <f>'Scoreblad H-S-S-T'!AC85</f>
        <v>0</v>
      </c>
      <c r="AD83" s="5">
        <f t="shared" si="92"/>
        <v>0</v>
      </c>
      <c r="AE83" s="6" t="str">
        <f t="shared" si="93"/>
        <v>Blinde vlek</v>
      </c>
      <c r="AF83" s="5" t="str">
        <f t="shared" si="86"/>
        <v>Blinde vlek</v>
      </c>
      <c r="AG83" s="46">
        <f>SUM(AD82:AD85)</f>
        <v>-1</v>
      </c>
      <c r="AH83" s="5" t="str">
        <f t="shared" si="87"/>
        <v>Blinde vlek</v>
      </c>
      <c r="AI83" s="57" t="s">
        <v>39</v>
      </c>
      <c r="AJ83" s="48" t="str">
        <f t="shared" si="75"/>
        <v>Sint-Truiden</v>
      </c>
      <c r="AK83" s="102">
        <v>1</v>
      </c>
      <c r="AL83" s="20">
        <f t="shared" ref="AL83:AL93" si="97">IF(H83= "A",2,IF(H83 = "Blinde vlek",2,IF(H83 = "B",1,0)))</f>
        <v>2</v>
      </c>
      <c r="AM83" s="20">
        <f t="shared" ref="AM83:AM93" si="98">IF(G83= "A",2,IF(G83 = "Blinde vlek",2,IF(G83 = "B",1,0)))</f>
        <v>2</v>
      </c>
      <c r="AN83" s="20">
        <f t="shared" si="94"/>
        <v>2</v>
      </c>
      <c r="AO83" s="20">
        <f t="shared" si="95"/>
        <v>2</v>
      </c>
      <c r="AP83" s="293"/>
      <c r="AQ83" s="293"/>
      <c r="AR83" s="293"/>
      <c r="AS83" s="296"/>
      <c r="AT83" s="256"/>
      <c r="AU83" s="303"/>
      <c r="AV83" s="305"/>
      <c r="AW83" s="305"/>
    </row>
    <row r="84" spans="1:49" x14ac:dyDescent="0.3">
      <c r="A84" s="57" t="s">
        <v>19</v>
      </c>
      <c r="B84" s="57" t="s">
        <v>14</v>
      </c>
      <c r="C84" s="57" t="s">
        <v>39</v>
      </c>
      <c r="D84" s="198" t="str">
        <f>'Scoreblad H-S-S-T'!D86</f>
        <v>Tienen</v>
      </c>
      <c r="E84" s="199">
        <f>'Scoreblad H-S-S-T'!E86</f>
        <v>17</v>
      </c>
      <c r="F84" s="4" t="str">
        <f t="shared" si="73"/>
        <v>H-S-T-T</v>
      </c>
      <c r="G84" s="12" t="str">
        <f t="shared" si="83"/>
        <v>Blinde vlek</v>
      </c>
      <c r="H84" s="12" t="str">
        <f t="shared" si="84"/>
        <v>Blinde vlek</v>
      </c>
      <c r="I84" s="46">
        <f>SUM(J82:J85)</f>
        <v>0</v>
      </c>
      <c r="J84" s="201">
        <f>'Scoreblad H-S-S-T'!J86</f>
        <v>0</v>
      </c>
      <c r="K84" s="201">
        <f>'Scoreblad H-S-S-T'!K86</f>
        <v>0</v>
      </c>
      <c r="L84" s="201">
        <f>'Scoreblad H-S-S-T'!L86</f>
        <v>0</v>
      </c>
      <c r="M84" s="5">
        <f t="shared" si="85"/>
        <v>0</v>
      </c>
      <c r="N84" s="46">
        <f>SUM(O82:O85)</f>
        <v>0</v>
      </c>
      <c r="O84" s="5">
        <f t="shared" si="74"/>
        <v>0</v>
      </c>
      <c r="P84" s="47" t="str">
        <f>IF(SUM(L82:L85)&gt;0,SUM(O82:O85)/SUM(L82:L85), "Blinde vlek")</f>
        <v>Blinde vlek</v>
      </c>
      <c r="Q84" s="6" t="str">
        <f t="shared" si="91"/>
        <v>Blinde vlek</v>
      </c>
      <c r="R84" s="126">
        <f>'Scoreblad H-S-S-T'!R86</f>
        <v>229.7</v>
      </c>
      <c r="S84" s="126">
        <f>'Scoreblad H-S-S-T'!S86</f>
        <v>0</v>
      </c>
      <c r="T84" s="126">
        <f>'Scoreblad H-S-S-T'!T86</f>
        <v>26150.799999999999</v>
      </c>
      <c r="U84" s="126">
        <f>'Scoreblad H-S-S-T'!U86</f>
        <v>27.377119258898333</v>
      </c>
      <c r="V84" s="6" t="str">
        <f t="shared" si="80"/>
        <v>Blinde vlek</v>
      </c>
      <c r="W84" s="6">
        <f t="shared" si="81"/>
        <v>1.0468941393341057E-3</v>
      </c>
      <c r="X84" s="6" t="str">
        <f t="shared" si="82"/>
        <v>Blinde vlek</v>
      </c>
      <c r="Y84" s="46">
        <f>SUM(Z82:Z85)</f>
        <v>0</v>
      </c>
      <c r="Z84" s="193">
        <f>'Scoreblad H-S-S-T'!Z86</f>
        <v>0</v>
      </c>
      <c r="AA84" s="193">
        <f>'Scoreblad H-S-S-T'!AA86</f>
        <v>0</v>
      </c>
      <c r="AB84" s="193">
        <f>'Scoreblad H-S-S-T'!AB86</f>
        <v>0</v>
      </c>
      <c r="AC84" s="193">
        <f>'Scoreblad H-S-S-T'!AC86</f>
        <v>1</v>
      </c>
      <c r="AD84" s="5">
        <f t="shared" si="92"/>
        <v>-1</v>
      </c>
      <c r="AE84" s="6" t="str">
        <f t="shared" si="93"/>
        <v>Blinde vlek</v>
      </c>
      <c r="AF84" s="5" t="str">
        <f t="shared" si="86"/>
        <v>Blinde vlek</v>
      </c>
      <c r="AG84" s="46">
        <f>SUM(AD82:AD85)</f>
        <v>-1</v>
      </c>
      <c r="AH84" s="5" t="str">
        <f t="shared" si="87"/>
        <v>Blinde vlek</v>
      </c>
      <c r="AI84" s="57" t="s">
        <v>39</v>
      </c>
      <c r="AJ84" s="48" t="str">
        <f t="shared" si="75"/>
        <v>Tienen</v>
      </c>
      <c r="AK84" s="102">
        <v>1</v>
      </c>
      <c r="AL84" s="20">
        <f t="shared" si="97"/>
        <v>2</v>
      </c>
      <c r="AM84" s="20">
        <f t="shared" si="98"/>
        <v>2</v>
      </c>
      <c r="AN84" s="20">
        <f t="shared" si="94"/>
        <v>2</v>
      </c>
      <c r="AO84" s="20">
        <f t="shared" si="95"/>
        <v>2</v>
      </c>
      <c r="AP84" s="293"/>
      <c r="AQ84" s="293"/>
      <c r="AR84" s="293"/>
      <c r="AS84" s="296"/>
      <c r="AT84" s="256"/>
      <c r="AU84" s="303"/>
      <c r="AV84" s="305"/>
      <c r="AW84" s="305"/>
    </row>
    <row r="85" spans="1:49" x14ac:dyDescent="0.3">
      <c r="A85" s="57" t="s">
        <v>19</v>
      </c>
      <c r="B85" s="57" t="s">
        <v>14</v>
      </c>
      <c r="C85" s="57" t="s">
        <v>39</v>
      </c>
      <c r="D85" s="198" t="str">
        <f>'Scoreblad H-S-S-T'!D87</f>
        <v>Tongeren</v>
      </c>
      <c r="E85" s="199">
        <f>'Scoreblad H-S-S-T'!E87</f>
        <v>25</v>
      </c>
      <c r="F85" s="4" t="str">
        <f t="shared" si="73"/>
        <v>H-S-T-T</v>
      </c>
      <c r="G85" s="12" t="str">
        <f t="shared" si="83"/>
        <v>Blinde vlek</v>
      </c>
      <c r="H85" s="12" t="str">
        <f t="shared" si="84"/>
        <v>Blinde vlek</v>
      </c>
      <c r="I85" s="46">
        <f>SUM(J82:J85)</f>
        <v>0</v>
      </c>
      <c r="J85" s="201">
        <f>'Scoreblad H-S-S-T'!J87</f>
        <v>0</v>
      </c>
      <c r="K85" s="201">
        <f>'Scoreblad H-S-S-T'!K87</f>
        <v>0</v>
      </c>
      <c r="L85" s="201">
        <f>'Scoreblad H-S-S-T'!L87</f>
        <v>0</v>
      </c>
      <c r="M85" s="5">
        <f t="shared" si="85"/>
        <v>0</v>
      </c>
      <c r="N85" s="46">
        <f>SUM(O82:O85)</f>
        <v>0</v>
      </c>
      <c r="O85" s="5">
        <f t="shared" si="74"/>
        <v>0</v>
      </c>
      <c r="P85" s="47" t="str">
        <f>IF(SUM(L82:L85)&gt;0,SUM(O82:O85)/SUM(L82:L85), "Blinde vlek")</f>
        <v>Blinde vlek</v>
      </c>
      <c r="Q85" s="6" t="str">
        <f t="shared" si="91"/>
        <v>Blinde vlek</v>
      </c>
      <c r="R85" s="126">
        <f>'Scoreblad H-S-S-T'!R87</f>
        <v>757.2</v>
      </c>
      <c r="S85" s="126">
        <f>'Scoreblad H-S-S-T'!S87</f>
        <v>0</v>
      </c>
      <c r="T85" s="126">
        <f>'Scoreblad H-S-S-T'!T87</f>
        <v>26150.799999999999</v>
      </c>
      <c r="U85" s="126">
        <f>'Scoreblad H-S-S-T'!U87</f>
        <v>27.377119258898333</v>
      </c>
      <c r="V85" s="6" t="str">
        <f t="shared" si="80"/>
        <v>Blinde vlek</v>
      </c>
      <c r="W85" s="6">
        <f t="shared" si="81"/>
        <v>1.0468941393341057E-3</v>
      </c>
      <c r="X85" s="6" t="str">
        <f t="shared" si="82"/>
        <v>Blinde vlek</v>
      </c>
      <c r="Y85" s="46">
        <f>SUM(Z82:Z85)</f>
        <v>0</v>
      </c>
      <c r="Z85" s="193">
        <f>'Scoreblad H-S-S-T'!Z87</f>
        <v>0</v>
      </c>
      <c r="AA85" s="193">
        <f>'Scoreblad H-S-S-T'!AA87</f>
        <v>0</v>
      </c>
      <c r="AB85" s="193">
        <f>'Scoreblad H-S-S-T'!AB87</f>
        <v>0</v>
      </c>
      <c r="AC85" s="193">
        <f>'Scoreblad H-S-S-T'!AC87</f>
        <v>0</v>
      </c>
      <c r="AD85" s="5">
        <f t="shared" si="92"/>
        <v>0</v>
      </c>
      <c r="AE85" s="6" t="str">
        <f t="shared" si="93"/>
        <v>Blinde vlek</v>
      </c>
      <c r="AF85" s="5" t="str">
        <f t="shared" si="86"/>
        <v>Blinde vlek</v>
      </c>
      <c r="AG85" s="46">
        <f>SUM(AD82:AD85)</f>
        <v>-1</v>
      </c>
      <c r="AH85" s="5" t="str">
        <f t="shared" si="87"/>
        <v>Blinde vlek</v>
      </c>
      <c r="AI85" s="57" t="s">
        <v>39</v>
      </c>
      <c r="AJ85" s="48" t="str">
        <f t="shared" si="75"/>
        <v>Tongeren</v>
      </c>
      <c r="AK85" s="102">
        <v>1</v>
      </c>
      <c r="AL85" s="20">
        <f t="shared" si="97"/>
        <v>2</v>
      </c>
      <c r="AM85" s="20">
        <f t="shared" si="98"/>
        <v>2</v>
      </c>
      <c r="AN85" s="20">
        <f t="shared" si="94"/>
        <v>2</v>
      </c>
      <c r="AO85" s="20">
        <f t="shared" si="95"/>
        <v>2</v>
      </c>
      <c r="AP85" s="294"/>
      <c r="AQ85" s="294"/>
      <c r="AR85" s="294"/>
      <c r="AS85" s="297"/>
      <c r="AT85" s="257"/>
      <c r="AU85" s="303"/>
      <c r="AV85" s="305"/>
      <c r="AW85" s="323"/>
    </row>
    <row r="86" spans="1:49" x14ac:dyDescent="0.3">
      <c r="A86" s="58" t="s">
        <v>19</v>
      </c>
      <c r="B86" s="58" t="s">
        <v>15</v>
      </c>
      <c r="C86" s="58" t="s">
        <v>40</v>
      </c>
      <c r="D86" s="198" t="str">
        <f>'Scoreblad H-S-S-T'!D88</f>
        <v>Hasselt</v>
      </c>
      <c r="E86" s="199">
        <f>'Scoreblad H-S-S-T'!E88</f>
        <v>21</v>
      </c>
      <c r="F86" s="4" t="str">
        <f t="shared" si="73"/>
        <v>H-S-T-T</v>
      </c>
      <c r="G86" s="12" t="str">
        <f t="shared" si="83"/>
        <v>Blinde vlek</v>
      </c>
      <c r="H86" s="12" t="str">
        <f t="shared" si="84"/>
        <v>Blinde vlek</v>
      </c>
      <c r="I86" s="46">
        <f>SUM(J86:J89)</f>
        <v>0</v>
      </c>
      <c r="J86" s="201">
        <f>'Scoreblad H-S-S-T'!J88</f>
        <v>0</v>
      </c>
      <c r="K86" s="201">
        <f>'Scoreblad H-S-S-T'!K88</f>
        <v>0</v>
      </c>
      <c r="L86" s="201">
        <f>'Scoreblad H-S-S-T'!L88</f>
        <v>0</v>
      </c>
      <c r="M86" s="5">
        <f t="shared" si="85"/>
        <v>0</v>
      </c>
      <c r="N86" s="46">
        <f>SUM(O86:O89)</f>
        <v>0</v>
      </c>
      <c r="O86" s="5">
        <f t="shared" si="74"/>
        <v>0</v>
      </c>
      <c r="P86" s="47" t="str">
        <f>IF(SUM(L86:L89)&gt;0,SUM(O86:O89)/SUM(L86:L89), "Blinde vlek")</f>
        <v>Blinde vlek</v>
      </c>
      <c r="Q86" s="6" t="str">
        <f t="shared" si="91"/>
        <v>Blinde vlek</v>
      </c>
      <c r="R86" s="126">
        <f>'Scoreblad H-S-S-T'!R88</f>
        <v>776</v>
      </c>
      <c r="S86" s="126">
        <f>'Scoreblad H-S-S-T'!S88</f>
        <v>0</v>
      </c>
      <c r="T86" s="126">
        <f>'Scoreblad H-S-S-T'!T88</f>
        <v>26150.799999999999</v>
      </c>
      <c r="U86" s="126">
        <f>'Scoreblad H-S-S-T'!U88</f>
        <v>58.911362309690801</v>
      </c>
      <c r="V86" s="6" t="str">
        <f t="shared" si="80"/>
        <v>Blinde vlek</v>
      </c>
      <c r="W86" s="6">
        <f t="shared" si="81"/>
        <v>2.2527556445573675E-3</v>
      </c>
      <c r="X86" s="6" t="str">
        <f t="shared" si="82"/>
        <v>Blinde vlek</v>
      </c>
      <c r="Y86" s="46">
        <f>SUM(Z86:Z89)</f>
        <v>0</v>
      </c>
      <c r="Z86" s="193">
        <f>'Scoreblad H-S-S-T'!Z88</f>
        <v>0</v>
      </c>
      <c r="AA86" s="193">
        <f>'Scoreblad H-S-S-T'!AA88</f>
        <v>0</v>
      </c>
      <c r="AB86" s="193">
        <f>'Scoreblad H-S-S-T'!AB88</f>
        <v>0</v>
      </c>
      <c r="AC86" s="193">
        <f>'Scoreblad H-S-S-T'!AC88</f>
        <v>0</v>
      </c>
      <c r="AD86" s="5">
        <f t="shared" si="92"/>
        <v>0</v>
      </c>
      <c r="AE86" s="6" t="str">
        <f t="shared" si="93"/>
        <v>Blinde vlek</v>
      </c>
      <c r="AF86" s="5" t="str">
        <f t="shared" si="86"/>
        <v>Blinde vlek</v>
      </c>
      <c r="AG86" s="46">
        <f>SUM(AD86:AD89)</f>
        <v>0</v>
      </c>
      <c r="AH86" s="5" t="str">
        <f t="shared" si="87"/>
        <v>Blinde vlek</v>
      </c>
      <c r="AI86" s="58" t="s">
        <v>40</v>
      </c>
      <c r="AJ86" s="48" t="str">
        <f t="shared" si="75"/>
        <v>Hasselt</v>
      </c>
      <c r="AK86" s="102">
        <v>1</v>
      </c>
      <c r="AL86" s="20">
        <f t="shared" si="97"/>
        <v>2</v>
      </c>
      <c r="AM86" s="20">
        <f t="shared" si="98"/>
        <v>2</v>
      </c>
      <c r="AN86" s="20">
        <f t="shared" si="94"/>
        <v>2</v>
      </c>
      <c r="AO86" s="20">
        <f t="shared" si="95"/>
        <v>2</v>
      </c>
      <c r="AP86" s="286">
        <f>N86+AG86</f>
        <v>0</v>
      </c>
      <c r="AQ86" s="286">
        <f>SUM(AK86:AK89)+AP86</f>
        <v>4</v>
      </c>
      <c r="AR86" s="286">
        <f>SUM(AA86:AA89,AC86:AC89)</f>
        <v>0</v>
      </c>
      <c r="AS86" s="289" t="str">
        <f>IF(AR86&gt;0,AP86/AR86,"Geen noden")</f>
        <v>Geen noden</v>
      </c>
      <c r="AT86" s="270">
        <f>IF(P86= "Blinde vlek",IF(SUM(AK86:AK89)&lt;-AG86,SUM(AK86:AK89),-AG86),IF(N86&gt;0,0,IF(N86&lt;-SUM(AK86:AK89),SUM(AK86:AK89),-N86)))</f>
        <v>0</v>
      </c>
      <c r="AU86" s="324">
        <f>AT86*$AZ$8*(AM86+AO86)</f>
        <v>0</v>
      </c>
      <c r="AV86" s="304">
        <f>IF(AT86&gt;0,AU86/SUM(AK86:AK89),0)</f>
        <v>0</v>
      </c>
      <c r="AW86" s="304" t="str">
        <f>IF(AV86&gt;=$AZ$3,$AZ$2,IF(AV86&gt;=$BA$3,$BA$2,IF(AV86&gt;=$BB$3,$BB$2,$BC$2)))</f>
        <v>D</v>
      </c>
    </row>
    <row r="87" spans="1:49" x14ac:dyDescent="0.3">
      <c r="A87" s="58" t="s">
        <v>19</v>
      </c>
      <c r="B87" s="58" t="s">
        <v>15</v>
      </c>
      <c r="C87" s="58" t="s">
        <v>40</v>
      </c>
      <c r="D87" s="198" t="str">
        <f>'Scoreblad H-S-S-T'!D89</f>
        <v>Sint-Truiden</v>
      </c>
      <c r="E87" s="199">
        <f>'Scoreblad H-S-S-T'!E89</f>
        <v>24</v>
      </c>
      <c r="F87" s="4" t="str">
        <f t="shared" si="73"/>
        <v>H-S-T-T</v>
      </c>
      <c r="G87" s="12" t="str">
        <f t="shared" si="83"/>
        <v>Blinde vlek</v>
      </c>
      <c r="H87" s="12" t="str">
        <f t="shared" si="84"/>
        <v>Blinde vlek</v>
      </c>
      <c r="I87" s="46">
        <f>SUM(J86:J89)</f>
        <v>0</v>
      </c>
      <c r="J87" s="201">
        <f>'Scoreblad H-S-S-T'!J89</f>
        <v>0</v>
      </c>
      <c r="K87" s="201">
        <f>'Scoreblad H-S-S-T'!K89</f>
        <v>0</v>
      </c>
      <c r="L87" s="201">
        <f>'Scoreblad H-S-S-T'!L89</f>
        <v>0</v>
      </c>
      <c r="M87" s="5">
        <f t="shared" si="85"/>
        <v>0</v>
      </c>
      <c r="N87" s="46">
        <f>SUM(O86:O89)</f>
        <v>0</v>
      </c>
      <c r="O87" s="5">
        <f t="shared" si="74"/>
        <v>0</v>
      </c>
      <c r="P87" s="47" t="str">
        <f>IF(SUM(L86:L89)&gt;0,SUM(O86:O89)/SUM(L86:L89), "Blinde vlek")</f>
        <v>Blinde vlek</v>
      </c>
      <c r="Q87" s="6" t="str">
        <f t="shared" si="91"/>
        <v>Blinde vlek</v>
      </c>
      <c r="R87" s="126">
        <f>'Scoreblad H-S-S-T'!R89</f>
        <v>110</v>
      </c>
      <c r="S87" s="126">
        <f>'Scoreblad H-S-S-T'!S89</f>
        <v>0</v>
      </c>
      <c r="T87" s="126">
        <f>'Scoreblad H-S-S-T'!T89</f>
        <v>26150.799999999999</v>
      </c>
      <c r="U87" s="126">
        <f>'Scoreblad H-S-S-T'!U89</f>
        <v>58.911362309690801</v>
      </c>
      <c r="V87" s="6" t="str">
        <f t="shared" si="80"/>
        <v>Blinde vlek</v>
      </c>
      <c r="W87" s="6">
        <f t="shared" si="81"/>
        <v>2.2527556445573675E-3</v>
      </c>
      <c r="X87" s="6" t="str">
        <f t="shared" si="82"/>
        <v>Blinde vlek</v>
      </c>
      <c r="Y87" s="46">
        <f>SUM(Z86:Z89)</f>
        <v>0</v>
      </c>
      <c r="Z87" s="193">
        <f>'Scoreblad H-S-S-T'!Z89</f>
        <v>0</v>
      </c>
      <c r="AA87" s="193">
        <f>'Scoreblad H-S-S-T'!AA89</f>
        <v>0</v>
      </c>
      <c r="AB87" s="193">
        <f>'Scoreblad H-S-S-T'!AB89</f>
        <v>0</v>
      </c>
      <c r="AC87" s="193">
        <f>'Scoreblad H-S-S-T'!AC89</f>
        <v>0</v>
      </c>
      <c r="AD87" s="5">
        <f t="shared" si="92"/>
        <v>0</v>
      </c>
      <c r="AE87" s="6" t="str">
        <f t="shared" si="93"/>
        <v>Blinde vlek</v>
      </c>
      <c r="AF87" s="5" t="str">
        <f t="shared" si="86"/>
        <v>Blinde vlek</v>
      </c>
      <c r="AG87" s="46">
        <f>SUM(AD86:AD89)</f>
        <v>0</v>
      </c>
      <c r="AH87" s="5" t="str">
        <f t="shared" si="87"/>
        <v>Blinde vlek</v>
      </c>
      <c r="AI87" s="58" t="s">
        <v>40</v>
      </c>
      <c r="AJ87" s="48" t="str">
        <f t="shared" si="75"/>
        <v>Sint-Truiden</v>
      </c>
      <c r="AK87" s="102">
        <v>1</v>
      </c>
      <c r="AL87" s="20">
        <f t="shared" si="97"/>
        <v>2</v>
      </c>
      <c r="AM87" s="20">
        <f t="shared" si="98"/>
        <v>2</v>
      </c>
      <c r="AN87" s="20">
        <f t="shared" si="94"/>
        <v>2</v>
      </c>
      <c r="AO87" s="20">
        <f t="shared" si="95"/>
        <v>2</v>
      </c>
      <c r="AP87" s="287"/>
      <c r="AQ87" s="287"/>
      <c r="AR87" s="287"/>
      <c r="AS87" s="290"/>
      <c r="AT87" s="271"/>
      <c r="AU87" s="325"/>
      <c r="AV87" s="305"/>
      <c r="AW87" s="305"/>
    </row>
    <row r="88" spans="1:49" x14ac:dyDescent="0.3">
      <c r="A88" s="58" t="s">
        <v>19</v>
      </c>
      <c r="B88" s="58" t="s">
        <v>15</v>
      </c>
      <c r="C88" s="58" t="s">
        <v>40</v>
      </c>
      <c r="D88" s="198" t="str">
        <f>'Scoreblad H-S-S-T'!D90</f>
        <v>Tienen</v>
      </c>
      <c r="E88" s="199">
        <f>'Scoreblad H-S-S-T'!E90</f>
        <v>17</v>
      </c>
      <c r="F88" s="4" t="str">
        <f t="shared" si="73"/>
        <v>H-S-T-T</v>
      </c>
      <c r="G88" s="12" t="str">
        <f t="shared" si="83"/>
        <v>Blinde vlek</v>
      </c>
      <c r="H88" s="12" t="str">
        <f t="shared" si="84"/>
        <v>Blinde vlek</v>
      </c>
      <c r="I88" s="46">
        <f>SUM(J86:J89)</f>
        <v>0</v>
      </c>
      <c r="J88" s="201">
        <f>'Scoreblad H-S-S-T'!J90</f>
        <v>0</v>
      </c>
      <c r="K88" s="201">
        <f>'Scoreblad H-S-S-T'!K90</f>
        <v>0</v>
      </c>
      <c r="L88" s="201">
        <f>'Scoreblad H-S-S-T'!L90</f>
        <v>0</v>
      </c>
      <c r="M88" s="5">
        <f t="shared" si="85"/>
        <v>0</v>
      </c>
      <c r="N88" s="46">
        <f>SUM(O86:O89)</f>
        <v>0</v>
      </c>
      <c r="O88" s="5">
        <f t="shared" si="74"/>
        <v>0</v>
      </c>
      <c r="P88" s="47" t="str">
        <f>IF(SUM(L86:L89)&gt;0,SUM(O86:O89)/SUM(L86:L89), "Blinde vlek")</f>
        <v>Blinde vlek</v>
      </c>
      <c r="Q88" s="6" t="str">
        <f t="shared" si="91"/>
        <v>Blinde vlek</v>
      </c>
      <c r="R88" s="126">
        <f>'Scoreblad H-S-S-T'!R90</f>
        <v>229.7</v>
      </c>
      <c r="S88" s="126">
        <f>'Scoreblad H-S-S-T'!S90</f>
        <v>0</v>
      </c>
      <c r="T88" s="126">
        <f>'Scoreblad H-S-S-T'!T90</f>
        <v>26150.799999999999</v>
      </c>
      <c r="U88" s="126">
        <f>'Scoreblad H-S-S-T'!U90</f>
        <v>58.911362309690801</v>
      </c>
      <c r="V88" s="6" t="str">
        <f t="shared" si="80"/>
        <v>Blinde vlek</v>
      </c>
      <c r="W88" s="6">
        <f t="shared" si="81"/>
        <v>2.2527556445573675E-3</v>
      </c>
      <c r="X88" s="6" t="str">
        <f t="shared" si="82"/>
        <v>Blinde vlek</v>
      </c>
      <c r="Y88" s="46">
        <f>SUM(Z86:Z89)</f>
        <v>0</v>
      </c>
      <c r="Z88" s="193">
        <f>'Scoreblad H-S-S-T'!Z90</f>
        <v>0</v>
      </c>
      <c r="AA88" s="193">
        <f>'Scoreblad H-S-S-T'!AA90</f>
        <v>0</v>
      </c>
      <c r="AB88" s="193">
        <f>'Scoreblad H-S-S-T'!AB90</f>
        <v>0</v>
      </c>
      <c r="AC88" s="193">
        <f>'Scoreblad H-S-S-T'!AC90</f>
        <v>0</v>
      </c>
      <c r="AD88" s="5">
        <f t="shared" si="92"/>
        <v>0</v>
      </c>
      <c r="AE88" s="6" t="str">
        <f t="shared" si="93"/>
        <v>Blinde vlek</v>
      </c>
      <c r="AF88" s="5" t="str">
        <f t="shared" si="86"/>
        <v>Blinde vlek</v>
      </c>
      <c r="AG88" s="46">
        <f>SUM(AD86:AD89)</f>
        <v>0</v>
      </c>
      <c r="AH88" s="5" t="str">
        <f t="shared" si="87"/>
        <v>Blinde vlek</v>
      </c>
      <c r="AI88" s="58" t="s">
        <v>40</v>
      </c>
      <c r="AJ88" s="48" t="str">
        <f t="shared" si="75"/>
        <v>Tienen</v>
      </c>
      <c r="AK88" s="102">
        <v>1</v>
      </c>
      <c r="AL88" s="20">
        <f t="shared" si="97"/>
        <v>2</v>
      </c>
      <c r="AM88" s="20">
        <f t="shared" si="98"/>
        <v>2</v>
      </c>
      <c r="AN88" s="20">
        <f t="shared" si="94"/>
        <v>2</v>
      </c>
      <c r="AO88" s="20">
        <f t="shared" si="95"/>
        <v>2</v>
      </c>
      <c r="AP88" s="287"/>
      <c r="AQ88" s="287"/>
      <c r="AR88" s="287"/>
      <c r="AS88" s="290"/>
      <c r="AT88" s="271"/>
      <c r="AU88" s="325"/>
      <c r="AV88" s="305"/>
      <c r="AW88" s="305"/>
    </row>
    <row r="89" spans="1:49" x14ac:dyDescent="0.3">
      <c r="A89" s="58" t="s">
        <v>19</v>
      </c>
      <c r="B89" s="58" t="s">
        <v>15</v>
      </c>
      <c r="C89" s="58" t="s">
        <v>40</v>
      </c>
      <c r="D89" s="198" t="str">
        <f>'Scoreblad H-S-S-T'!D91</f>
        <v>Tongeren</v>
      </c>
      <c r="E89" s="199">
        <f>'Scoreblad H-S-S-T'!E91</f>
        <v>25</v>
      </c>
      <c r="F89" s="4" t="str">
        <f t="shared" si="73"/>
        <v>H-S-T-T</v>
      </c>
      <c r="G89" s="12" t="str">
        <f t="shared" si="83"/>
        <v>Blinde vlek</v>
      </c>
      <c r="H89" s="12" t="str">
        <f t="shared" si="84"/>
        <v>Blinde vlek</v>
      </c>
      <c r="I89" s="46">
        <f>SUM(J86:J89)</f>
        <v>0</v>
      </c>
      <c r="J89" s="201">
        <f>'Scoreblad H-S-S-T'!J91</f>
        <v>0</v>
      </c>
      <c r="K89" s="201">
        <f>'Scoreblad H-S-S-T'!K91</f>
        <v>0</v>
      </c>
      <c r="L89" s="201">
        <f>'Scoreblad H-S-S-T'!L91</f>
        <v>0</v>
      </c>
      <c r="M89" s="5">
        <f t="shared" si="85"/>
        <v>0</v>
      </c>
      <c r="N89" s="46">
        <f>SUM(O86:O89)</f>
        <v>0</v>
      </c>
      <c r="O89" s="5">
        <f t="shared" si="74"/>
        <v>0</v>
      </c>
      <c r="P89" s="47" t="str">
        <f>IF(SUM(L86:L89)&gt;0,SUM(O86:O89)/SUM(L86:L89), "Blinde vlek")</f>
        <v>Blinde vlek</v>
      </c>
      <c r="Q89" s="6" t="str">
        <f t="shared" si="91"/>
        <v>Blinde vlek</v>
      </c>
      <c r="R89" s="126">
        <f>'Scoreblad H-S-S-T'!R91</f>
        <v>757.2</v>
      </c>
      <c r="S89" s="126">
        <f>'Scoreblad H-S-S-T'!S91</f>
        <v>0</v>
      </c>
      <c r="T89" s="126">
        <f>'Scoreblad H-S-S-T'!T91</f>
        <v>26150.799999999999</v>
      </c>
      <c r="U89" s="126">
        <f>'Scoreblad H-S-S-T'!U91</f>
        <v>58.911362309690801</v>
      </c>
      <c r="V89" s="6" t="str">
        <f t="shared" si="80"/>
        <v>Blinde vlek</v>
      </c>
      <c r="W89" s="6">
        <f t="shared" si="81"/>
        <v>2.2527556445573675E-3</v>
      </c>
      <c r="X89" s="6" t="str">
        <f t="shared" si="82"/>
        <v>Blinde vlek</v>
      </c>
      <c r="Y89" s="46">
        <f>SUM(Z86:Z89)</f>
        <v>0</v>
      </c>
      <c r="Z89" s="193">
        <f>'Scoreblad H-S-S-T'!Z91</f>
        <v>0</v>
      </c>
      <c r="AA89" s="193">
        <f>'Scoreblad H-S-S-T'!AA91</f>
        <v>0</v>
      </c>
      <c r="AB89" s="193">
        <f>'Scoreblad H-S-S-T'!AB91</f>
        <v>0</v>
      </c>
      <c r="AC89" s="193">
        <f>'Scoreblad H-S-S-T'!AC91</f>
        <v>0</v>
      </c>
      <c r="AD89" s="5">
        <f t="shared" si="92"/>
        <v>0</v>
      </c>
      <c r="AE89" s="6" t="str">
        <f t="shared" si="93"/>
        <v>Blinde vlek</v>
      </c>
      <c r="AF89" s="5" t="str">
        <f t="shared" si="86"/>
        <v>Blinde vlek</v>
      </c>
      <c r="AG89" s="46">
        <f>SUM(AD86:AD89)</f>
        <v>0</v>
      </c>
      <c r="AH89" s="5" t="str">
        <f t="shared" si="87"/>
        <v>Blinde vlek</v>
      </c>
      <c r="AI89" s="58" t="s">
        <v>40</v>
      </c>
      <c r="AJ89" s="48" t="str">
        <f t="shared" si="75"/>
        <v>Tongeren</v>
      </c>
      <c r="AK89" s="102">
        <v>1</v>
      </c>
      <c r="AL89" s="20">
        <f t="shared" si="97"/>
        <v>2</v>
      </c>
      <c r="AM89" s="20">
        <f t="shared" si="98"/>
        <v>2</v>
      </c>
      <c r="AN89" s="20">
        <f t="shared" si="94"/>
        <v>2</v>
      </c>
      <c r="AO89" s="20">
        <f t="shared" si="95"/>
        <v>2</v>
      </c>
      <c r="AP89" s="288"/>
      <c r="AQ89" s="288"/>
      <c r="AR89" s="288"/>
      <c r="AS89" s="291"/>
      <c r="AT89" s="272"/>
      <c r="AU89" s="325"/>
      <c r="AV89" s="305"/>
      <c r="AW89" s="323"/>
    </row>
    <row r="90" spans="1:49" x14ac:dyDescent="0.3">
      <c r="A90" s="10" t="s">
        <v>19</v>
      </c>
      <c r="B90" s="10" t="s">
        <v>16</v>
      </c>
      <c r="C90" s="10" t="s">
        <v>41</v>
      </c>
      <c r="D90" s="198" t="str">
        <f>'Scoreblad H-S-S-T'!D92</f>
        <v>Hasselt</v>
      </c>
      <c r="E90" s="199">
        <f>'Scoreblad H-S-S-T'!E92</f>
        <v>21</v>
      </c>
      <c r="F90" s="4" t="str">
        <f t="shared" si="73"/>
        <v>H-S-T-T</v>
      </c>
      <c r="G90" s="12" t="str">
        <f t="shared" si="83"/>
        <v>B</v>
      </c>
      <c r="H90" s="12" t="str">
        <f t="shared" si="84"/>
        <v>B</v>
      </c>
      <c r="I90" s="46">
        <f>SUM(J90:J93)</f>
        <v>552.14006342494713</v>
      </c>
      <c r="J90" s="201">
        <f>'Scoreblad H-S-S-T'!J92</f>
        <v>303.41384778012684</v>
      </c>
      <c r="K90" s="201">
        <f>'Scoreblad H-S-S-T'!K92</f>
        <v>325.05866258058808</v>
      </c>
      <c r="L90" s="201">
        <f>'Scoreblad H-S-S-T'!L92</f>
        <v>270.95440251572325</v>
      </c>
      <c r="M90" s="5">
        <f t="shared" si="85"/>
        <v>21.644814800461234</v>
      </c>
      <c r="N90" s="46">
        <f>SUM(O90:O93)</f>
        <v>-84.541005736810035</v>
      </c>
      <c r="O90" s="5">
        <f>L90-J90</f>
        <v>-32.459445264403598</v>
      </c>
      <c r="P90" s="47">
        <f>IF(SUM(L90:L93)&gt;0,SUM(O90:O93)/SUM(L90:L93), "Blinde vlek")</f>
        <v>-0.18079806694818931</v>
      </c>
      <c r="Q90" s="6">
        <f t="shared" si="91"/>
        <v>-0.11979670735381391</v>
      </c>
      <c r="R90" s="126">
        <f>'Scoreblad H-S-S-T'!R92</f>
        <v>776</v>
      </c>
      <c r="S90" s="126">
        <f>'Scoreblad H-S-S-T'!S92</f>
        <v>325.05866258058808</v>
      </c>
      <c r="T90" s="126">
        <f>'Scoreblad H-S-S-T'!T92</f>
        <v>26150.799999999999</v>
      </c>
      <c r="U90" s="126">
        <f>'Scoreblad H-S-S-T'!U92</f>
        <v>4247.5297916093323</v>
      </c>
      <c r="V90" s="6">
        <f t="shared" si="80"/>
        <v>0.41889002909869599</v>
      </c>
      <c r="W90" s="6">
        <f t="shared" si="81"/>
        <v>0.16242446852904432</v>
      </c>
      <c r="X90" s="6" t="str">
        <f t="shared" si="82"/>
        <v>C</v>
      </c>
      <c r="Y90" s="46">
        <f>SUM(Z90:Z93)</f>
        <v>500</v>
      </c>
      <c r="Z90" s="193">
        <f>'Scoreblad H-S-S-T'!Z92</f>
        <v>276</v>
      </c>
      <c r="AA90" s="193">
        <f>'Scoreblad H-S-S-T'!AA92</f>
        <v>105</v>
      </c>
      <c r="AB90" s="193">
        <f>'Scoreblad H-S-S-T'!AB92</f>
        <v>171</v>
      </c>
      <c r="AC90" s="193">
        <f>'Scoreblad H-S-S-T'!AC92</f>
        <v>36</v>
      </c>
      <c r="AD90" s="5">
        <f t="shared" si="92"/>
        <v>135</v>
      </c>
      <c r="AE90" s="6">
        <f t="shared" si="93"/>
        <v>0.4891304347826087</v>
      </c>
      <c r="AF90" s="5" t="str">
        <f t="shared" si="86"/>
        <v>C</v>
      </c>
      <c r="AG90" s="46">
        <f>SUM(AD90:AD93)</f>
        <v>100</v>
      </c>
      <c r="AH90" s="5" t="str">
        <f t="shared" si="87"/>
        <v>B</v>
      </c>
      <c r="AI90" s="10" t="s">
        <v>41</v>
      </c>
      <c r="AJ90" s="48" t="str">
        <f t="shared" si="75"/>
        <v>Hasselt</v>
      </c>
      <c r="AK90" s="102">
        <v>1</v>
      </c>
      <c r="AL90" s="20">
        <f t="shared" si="97"/>
        <v>1</v>
      </c>
      <c r="AM90" s="20">
        <f t="shared" si="98"/>
        <v>1</v>
      </c>
      <c r="AN90" s="20">
        <f t="shared" si="94"/>
        <v>0</v>
      </c>
      <c r="AO90" s="20">
        <f t="shared" si="95"/>
        <v>1</v>
      </c>
      <c r="AP90" s="5">
        <f>O90+AD90</f>
        <v>102.5405547355964</v>
      </c>
      <c r="AQ90" s="5">
        <f>O90+AD90+AK90</f>
        <v>103.5405547355964</v>
      </c>
      <c r="AR90" s="5">
        <f t="shared" si="89"/>
        <v>141</v>
      </c>
      <c r="AS90" s="6">
        <f t="shared" si="90"/>
        <v>0.72723797684820146</v>
      </c>
      <c r="AT90" s="49">
        <f t="shared" ref="AT90:AT93" si="99">IF(AP90&gt;0,0,IF(AP90&lt;-AK90,AK90,-AP90))</f>
        <v>0</v>
      </c>
      <c r="AU90" s="79">
        <f>AT90*SUM(AL90:AO90)*$AZ$6</f>
        <v>0</v>
      </c>
      <c r="AV90" s="50">
        <f t="shared" si="96"/>
        <v>0</v>
      </c>
      <c r="AW90" s="50" t="str">
        <f t="shared" ref="AW90:AW93" si="100">IF(AV90&gt;=$AZ$3,$AZ$2,IF(AV90&gt;=$BA$3,$BA$2,IF(AV90&gt;=$BB$3,$BB$2,$BC$2)))</f>
        <v>D</v>
      </c>
    </row>
    <row r="91" spans="1:49" x14ac:dyDescent="0.3">
      <c r="A91" s="10" t="s">
        <v>19</v>
      </c>
      <c r="B91" s="10" t="s">
        <v>16</v>
      </c>
      <c r="C91" s="10" t="s">
        <v>41</v>
      </c>
      <c r="D91" s="198" t="str">
        <f>'Scoreblad H-S-S-T'!D93</f>
        <v>Sint-Truiden</v>
      </c>
      <c r="E91" s="199">
        <f>'Scoreblad H-S-S-T'!E93</f>
        <v>24</v>
      </c>
      <c r="F91" s="4" t="str">
        <f t="shared" si="73"/>
        <v>H-S-T-T</v>
      </c>
      <c r="G91" s="12" t="str">
        <f t="shared" si="83"/>
        <v>B</v>
      </c>
      <c r="H91" s="12" t="str">
        <f t="shared" si="84"/>
        <v>Blinde vlek</v>
      </c>
      <c r="I91" s="46">
        <f>SUM(J90:J93)</f>
        <v>552.14006342494713</v>
      </c>
      <c r="J91" s="201">
        <f>'Scoreblad H-S-S-T'!J93</f>
        <v>0</v>
      </c>
      <c r="K91" s="201">
        <f>'Scoreblad H-S-S-T'!K93</f>
        <v>0</v>
      </c>
      <c r="L91" s="201">
        <f>'Scoreblad H-S-S-T'!L93</f>
        <v>0</v>
      </c>
      <c r="M91" s="5">
        <f t="shared" si="85"/>
        <v>0</v>
      </c>
      <c r="N91" s="46">
        <f>SUM(O90:O93)</f>
        <v>-84.541005736810035</v>
      </c>
      <c r="O91" s="5">
        <f t="shared" si="74"/>
        <v>0</v>
      </c>
      <c r="P91" s="47">
        <f>IF(SUM(L90:L93)&gt;0,SUM(O90:O93)/SUM(L90:L93), "Blinde vlek")</f>
        <v>-0.18079806694818931</v>
      </c>
      <c r="Q91" s="6" t="str">
        <f t="shared" si="91"/>
        <v>Blinde vlek</v>
      </c>
      <c r="R91" s="126">
        <f>'Scoreblad H-S-S-T'!R93</f>
        <v>110</v>
      </c>
      <c r="S91" s="126">
        <f>'Scoreblad H-S-S-T'!S93</f>
        <v>0</v>
      </c>
      <c r="T91" s="126">
        <f>'Scoreblad H-S-S-T'!T93</f>
        <v>26150.799999999999</v>
      </c>
      <c r="U91" s="126">
        <f>'Scoreblad H-S-S-T'!U93</f>
        <v>4247.5297916093323</v>
      </c>
      <c r="V91" s="6" t="str">
        <f t="shared" si="80"/>
        <v>Blinde vlek</v>
      </c>
      <c r="W91" s="6">
        <f t="shared" si="81"/>
        <v>0.16242446852904432</v>
      </c>
      <c r="X91" s="6" t="str">
        <f t="shared" si="82"/>
        <v>Blinde vlek</v>
      </c>
      <c r="Y91" s="46">
        <f>SUM(Z90:Z93)</f>
        <v>500</v>
      </c>
      <c r="Z91" s="193">
        <f>'Scoreblad H-S-S-T'!Z93</f>
        <v>0</v>
      </c>
      <c r="AA91" s="193">
        <f>'Scoreblad H-S-S-T'!AA93</f>
        <v>0</v>
      </c>
      <c r="AB91" s="193">
        <f>'Scoreblad H-S-S-T'!AB93</f>
        <v>0</v>
      </c>
      <c r="AC91" s="193">
        <f>'Scoreblad H-S-S-T'!AC93</f>
        <v>58</v>
      </c>
      <c r="AD91" s="5">
        <f t="shared" si="92"/>
        <v>-58</v>
      </c>
      <c r="AE91" s="6" t="str">
        <f t="shared" si="93"/>
        <v>Blinde vlek</v>
      </c>
      <c r="AF91" s="5" t="str">
        <f t="shared" si="86"/>
        <v>Blinde vlek</v>
      </c>
      <c r="AG91" s="46">
        <f>SUM(AD90:AD93)</f>
        <v>100</v>
      </c>
      <c r="AH91" s="5" t="str">
        <f t="shared" si="87"/>
        <v>B</v>
      </c>
      <c r="AI91" s="10" t="s">
        <v>41</v>
      </c>
      <c r="AJ91" s="48" t="str">
        <f t="shared" si="75"/>
        <v>Sint-Truiden</v>
      </c>
      <c r="AK91" s="102">
        <v>1</v>
      </c>
      <c r="AL91" s="20">
        <f t="shared" si="97"/>
        <v>2</v>
      </c>
      <c r="AM91" s="20">
        <f t="shared" si="98"/>
        <v>1</v>
      </c>
      <c r="AN91" s="20">
        <f t="shared" si="94"/>
        <v>2</v>
      </c>
      <c r="AO91" s="20">
        <f t="shared" si="95"/>
        <v>1</v>
      </c>
      <c r="AP91" s="5">
        <f>O91+AD91</f>
        <v>-58</v>
      </c>
      <c r="AQ91" s="5">
        <f>O91+AD91+AK91</f>
        <v>-57</v>
      </c>
      <c r="AR91" s="5">
        <f t="shared" si="89"/>
        <v>58</v>
      </c>
      <c r="AS91" s="6">
        <f t="shared" si="90"/>
        <v>-1</v>
      </c>
      <c r="AT91" s="49">
        <f t="shared" si="99"/>
        <v>1</v>
      </c>
      <c r="AU91" s="79">
        <f t="shared" ref="AU91:AU93" si="101">AT91*SUM(AL91:AO91)*$AZ$6</f>
        <v>3.5999999999999996</v>
      </c>
      <c r="AV91" s="50">
        <f t="shared" si="96"/>
        <v>3.5999999999999996</v>
      </c>
      <c r="AW91" s="50" t="str">
        <f t="shared" si="100"/>
        <v>C</v>
      </c>
    </row>
    <row r="92" spans="1:49" x14ac:dyDescent="0.3">
      <c r="A92" s="10" t="s">
        <v>19</v>
      </c>
      <c r="B92" s="10" t="s">
        <v>16</v>
      </c>
      <c r="C92" s="10" t="s">
        <v>41</v>
      </c>
      <c r="D92" s="198" t="str">
        <f>'Scoreblad H-S-S-T'!D94</f>
        <v>Tienen</v>
      </c>
      <c r="E92" s="199">
        <f>'Scoreblad H-S-S-T'!E94</f>
        <v>17</v>
      </c>
      <c r="F92" s="4" t="str">
        <f t="shared" si="73"/>
        <v>H-S-T-T</v>
      </c>
      <c r="G92" s="12" t="str">
        <f t="shared" si="83"/>
        <v>B</v>
      </c>
      <c r="H92" s="12" t="str">
        <f t="shared" si="84"/>
        <v>Blinde vlek</v>
      </c>
      <c r="I92" s="46">
        <f>SUM(J90:J93)</f>
        <v>552.14006342494713</v>
      </c>
      <c r="J92" s="201">
        <f>'Scoreblad H-S-S-T'!J94</f>
        <v>0</v>
      </c>
      <c r="K92" s="201">
        <f>'Scoreblad H-S-S-T'!K94</f>
        <v>0</v>
      </c>
      <c r="L92" s="201">
        <f>'Scoreblad H-S-S-T'!L94</f>
        <v>0</v>
      </c>
      <c r="M92" s="5">
        <f t="shared" si="85"/>
        <v>0</v>
      </c>
      <c r="N92" s="46">
        <f>SUM(O90:O93)</f>
        <v>-84.541005736810035</v>
      </c>
      <c r="O92" s="5">
        <f t="shared" si="74"/>
        <v>0</v>
      </c>
      <c r="P92" s="47">
        <f>IF(SUM(L90:L93)&gt;0,SUM(O90:O93)/SUM(L90:L93), "Blinde vlek")</f>
        <v>-0.18079806694818931</v>
      </c>
      <c r="Q92" s="6" t="str">
        <f t="shared" si="91"/>
        <v>Blinde vlek</v>
      </c>
      <c r="R92" s="126">
        <f>'Scoreblad H-S-S-T'!R94</f>
        <v>229.7</v>
      </c>
      <c r="S92" s="126">
        <f>'Scoreblad H-S-S-T'!S94</f>
        <v>0</v>
      </c>
      <c r="T92" s="126">
        <f>'Scoreblad H-S-S-T'!T94</f>
        <v>26150.799999999999</v>
      </c>
      <c r="U92" s="126">
        <f>'Scoreblad H-S-S-T'!U94</f>
        <v>4247.5297916093323</v>
      </c>
      <c r="V92" s="6" t="str">
        <f t="shared" si="80"/>
        <v>Blinde vlek</v>
      </c>
      <c r="W92" s="6">
        <f t="shared" si="81"/>
        <v>0.16242446852904432</v>
      </c>
      <c r="X92" s="6" t="str">
        <f t="shared" si="82"/>
        <v>Blinde vlek</v>
      </c>
      <c r="Y92" s="46">
        <f>SUM(Z90:Z93)</f>
        <v>500</v>
      </c>
      <c r="Z92" s="193">
        <f>'Scoreblad H-S-S-T'!Z94</f>
        <v>0</v>
      </c>
      <c r="AA92" s="193">
        <f>'Scoreblad H-S-S-T'!AA94</f>
        <v>0</v>
      </c>
      <c r="AB92" s="193">
        <f>'Scoreblad H-S-S-T'!AB94</f>
        <v>0</v>
      </c>
      <c r="AC92" s="193">
        <f>'Scoreblad H-S-S-T'!AC94</f>
        <v>48</v>
      </c>
      <c r="AD92" s="5">
        <f t="shared" si="92"/>
        <v>-48</v>
      </c>
      <c r="AE92" s="6" t="str">
        <f t="shared" si="93"/>
        <v>Blinde vlek</v>
      </c>
      <c r="AF92" s="5" t="str">
        <f t="shared" si="86"/>
        <v>Blinde vlek</v>
      </c>
      <c r="AG92" s="46">
        <f>SUM(AD90:AD93)</f>
        <v>100</v>
      </c>
      <c r="AH92" s="5" t="str">
        <f t="shared" si="87"/>
        <v>B</v>
      </c>
      <c r="AI92" s="10" t="s">
        <v>41</v>
      </c>
      <c r="AJ92" s="48" t="str">
        <f t="shared" si="75"/>
        <v>Tienen</v>
      </c>
      <c r="AK92" s="102">
        <v>1</v>
      </c>
      <c r="AL92" s="20">
        <f t="shared" si="97"/>
        <v>2</v>
      </c>
      <c r="AM92" s="20">
        <f t="shared" si="98"/>
        <v>1</v>
      </c>
      <c r="AN92" s="20">
        <f t="shared" si="94"/>
        <v>2</v>
      </c>
      <c r="AO92" s="20">
        <f t="shared" si="95"/>
        <v>1</v>
      </c>
      <c r="AP92" s="5">
        <f>O92+AD92</f>
        <v>-48</v>
      </c>
      <c r="AQ92" s="5">
        <f>O92+AD92+AK92</f>
        <v>-47</v>
      </c>
      <c r="AR92" s="5">
        <f t="shared" si="89"/>
        <v>48</v>
      </c>
      <c r="AS92" s="6">
        <f t="shared" si="90"/>
        <v>-1</v>
      </c>
      <c r="AT92" s="49">
        <f t="shared" si="99"/>
        <v>1</v>
      </c>
      <c r="AU92" s="79">
        <f t="shared" si="101"/>
        <v>3.5999999999999996</v>
      </c>
      <c r="AV92" s="50">
        <f t="shared" si="96"/>
        <v>3.5999999999999996</v>
      </c>
      <c r="AW92" s="50" t="str">
        <f t="shared" si="100"/>
        <v>C</v>
      </c>
    </row>
    <row r="93" spans="1:49" x14ac:dyDescent="0.3">
      <c r="A93" s="10" t="s">
        <v>19</v>
      </c>
      <c r="B93" s="10" t="s">
        <v>16</v>
      </c>
      <c r="C93" s="10" t="s">
        <v>41</v>
      </c>
      <c r="D93" s="198" t="str">
        <f>'Scoreblad H-S-S-T'!D95</f>
        <v>Tongeren</v>
      </c>
      <c r="E93" s="199">
        <f>'Scoreblad H-S-S-T'!E95</f>
        <v>25</v>
      </c>
      <c r="F93" s="4" t="str">
        <f t="shared" si="73"/>
        <v>H-S-T-T</v>
      </c>
      <c r="G93" s="12" t="str">
        <f t="shared" si="83"/>
        <v>B</v>
      </c>
      <c r="H93" s="12" t="str">
        <f t="shared" si="84"/>
        <v>A</v>
      </c>
      <c r="I93" s="46">
        <f>SUM(J90:J93)</f>
        <v>552.14006342494713</v>
      </c>
      <c r="J93" s="201">
        <f>'Scoreblad H-S-S-T'!J95</f>
        <v>248.72621564482026</v>
      </c>
      <c r="K93" s="201">
        <f>'Scoreblad H-S-S-T'!K95</f>
        <v>248.01520322367159</v>
      </c>
      <c r="L93" s="201">
        <f>'Scoreblad H-S-S-T'!L95</f>
        <v>196.64465517241382</v>
      </c>
      <c r="M93" s="5">
        <f t="shared" si="85"/>
        <v>-0.71101242114866636</v>
      </c>
      <c r="N93" s="46">
        <f>SUM(O90:O93)</f>
        <v>-84.541005736810035</v>
      </c>
      <c r="O93" s="5">
        <f t="shared" si="74"/>
        <v>-52.081560472406437</v>
      </c>
      <c r="P93" s="47">
        <f>IF(SUM(L90:L93)&gt;0,SUM(O90:O93)/SUM(L90:L93), "Blinde vlek")</f>
        <v>-0.18079806694818931</v>
      </c>
      <c r="Q93" s="6">
        <f t="shared" si="91"/>
        <v>-0.2648511368221142</v>
      </c>
      <c r="R93" s="126">
        <f>'Scoreblad H-S-S-T'!R95</f>
        <v>757.2</v>
      </c>
      <c r="S93" s="126">
        <f>'Scoreblad H-S-S-T'!S95</f>
        <v>248.01520322367159</v>
      </c>
      <c r="T93" s="126">
        <f>'Scoreblad H-S-S-T'!T95</f>
        <v>26150.799999999999</v>
      </c>
      <c r="U93" s="126">
        <f>'Scoreblad H-S-S-T'!U95</f>
        <v>4247.5297916093323</v>
      </c>
      <c r="V93" s="6">
        <f t="shared" si="80"/>
        <v>0.32754252934980399</v>
      </c>
      <c r="W93" s="6">
        <f t="shared" si="81"/>
        <v>0.16242446852904432</v>
      </c>
      <c r="X93" s="6" t="str">
        <f t="shared" si="82"/>
        <v>C</v>
      </c>
      <c r="Y93" s="46">
        <f>SUM(Z90:Z93)</f>
        <v>500</v>
      </c>
      <c r="Z93" s="193">
        <f>'Scoreblad H-S-S-T'!Z95</f>
        <v>224</v>
      </c>
      <c r="AA93" s="193">
        <f>'Scoreblad H-S-S-T'!AA95</f>
        <v>107</v>
      </c>
      <c r="AB93" s="193">
        <f>'Scoreblad H-S-S-T'!AB95</f>
        <v>117</v>
      </c>
      <c r="AC93" s="193">
        <f>'Scoreblad H-S-S-T'!AC95</f>
        <v>46</v>
      </c>
      <c r="AD93" s="5">
        <f t="shared" si="92"/>
        <v>71</v>
      </c>
      <c r="AE93" s="6">
        <f t="shared" si="93"/>
        <v>0.3169642857142857</v>
      </c>
      <c r="AF93" s="5" t="str">
        <f t="shared" si="86"/>
        <v>C</v>
      </c>
      <c r="AG93" s="46">
        <f>SUM(AD90:AD93)</f>
        <v>100</v>
      </c>
      <c r="AH93" s="5" t="str">
        <f t="shared" si="87"/>
        <v>B</v>
      </c>
      <c r="AI93" s="10" t="s">
        <v>41</v>
      </c>
      <c r="AJ93" s="48" t="str">
        <f t="shared" si="75"/>
        <v>Tongeren</v>
      </c>
      <c r="AK93" s="102">
        <v>1</v>
      </c>
      <c r="AL93" s="20">
        <f t="shared" si="97"/>
        <v>2</v>
      </c>
      <c r="AM93" s="20">
        <f t="shared" si="98"/>
        <v>1</v>
      </c>
      <c r="AN93" s="20">
        <f t="shared" si="94"/>
        <v>0</v>
      </c>
      <c r="AO93" s="20">
        <f t="shared" si="95"/>
        <v>1</v>
      </c>
      <c r="AP93" s="5">
        <f>O93+AD93</f>
        <v>18.918439527593563</v>
      </c>
      <c r="AQ93" s="5">
        <f>O93+AD93+AK93</f>
        <v>19.918439527593563</v>
      </c>
      <c r="AR93" s="5">
        <f t="shared" si="89"/>
        <v>153</v>
      </c>
      <c r="AS93" s="6">
        <f t="shared" si="90"/>
        <v>0.12364993155289911</v>
      </c>
      <c r="AT93" s="49">
        <f t="shared" si="99"/>
        <v>0</v>
      </c>
      <c r="AU93" s="79">
        <f t="shared" si="101"/>
        <v>0</v>
      </c>
      <c r="AV93" s="50">
        <f t="shared" si="96"/>
        <v>0</v>
      </c>
      <c r="AW93" s="50" t="str">
        <f t="shared" si="100"/>
        <v>D</v>
      </c>
    </row>
    <row r="96" spans="1:49" ht="43.2" x14ac:dyDescent="0.3">
      <c r="G96" s="11" t="s">
        <v>44</v>
      </c>
      <c r="H96" s="11" t="s">
        <v>43</v>
      </c>
      <c r="I96" s="19" t="s">
        <v>2</v>
      </c>
      <c r="J96" s="19" t="s">
        <v>2</v>
      </c>
      <c r="K96" s="315" t="s">
        <v>45</v>
      </c>
      <c r="L96" s="316"/>
      <c r="M96" s="316"/>
      <c r="N96" s="316"/>
      <c r="O96" s="317"/>
      <c r="P96" s="13" t="s">
        <v>6</v>
      </c>
      <c r="Q96" s="13" t="s">
        <v>6</v>
      </c>
      <c r="Y96" s="11" t="s">
        <v>97</v>
      </c>
      <c r="Z96" s="22" t="s">
        <v>54</v>
      </c>
      <c r="AA96" s="318" t="s">
        <v>59</v>
      </c>
      <c r="AB96" s="318"/>
      <c r="AC96" s="318"/>
      <c r="AD96" s="318"/>
      <c r="AE96" s="318"/>
      <c r="AF96" s="318"/>
      <c r="AG96" s="53" t="s">
        <v>98</v>
      </c>
      <c r="AH96" s="53" t="s">
        <v>99</v>
      </c>
    </row>
    <row r="97" spans="7:34" x14ac:dyDescent="0.3">
      <c r="G97" s="4" t="s">
        <v>46</v>
      </c>
      <c r="H97" s="4" t="s">
        <v>46</v>
      </c>
      <c r="I97" s="20" t="s">
        <v>47</v>
      </c>
      <c r="J97" s="20" t="s">
        <v>47</v>
      </c>
      <c r="K97" s="309" t="s">
        <v>100</v>
      </c>
      <c r="L97" s="310"/>
      <c r="M97" s="310"/>
      <c r="N97" s="310"/>
      <c r="O97" s="311"/>
      <c r="P97" s="9"/>
      <c r="Q97" s="9"/>
      <c r="Y97" s="4" t="s">
        <v>46</v>
      </c>
      <c r="Z97" s="20">
        <v>0</v>
      </c>
      <c r="AA97" s="312"/>
      <c r="AB97" s="312"/>
      <c r="AC97" s="312"/>
      <c r="AD97" s="312"/>
      <c r="AE97" s="312"/>
      <c r="AF97" s="312"/>
      <c r="AG97" s="54"/>
      <c r="AH97" s="9"/>
    </row>
    <row r="98" spans="7:34" x14ac:dyDescent="0.3">
      <c r="G98" s="14" t="s">
        <v>2</v>
      </c>
      <c r="H98" s="14" t="s">
        <v>2</v>
      </c>
      <c r="I98" s="20" t="s">
        <v>48</v>
      </c>
      <c r="J98" s="20" t="s">
        <v>48</v>
      </c>
      <c r="K98" s="309" t="s">
        <v>49</v>
      </c>
      <c r="L98" s="310"/>
      <c r="M98" s="310"/>
      <c r="N98" s="310"/>
      <c r="O98" s="311"/>
      <c r="P98" s="15">
        <v>-0.25</v>
      </c>
      <c r="Q98" s="15">
        <v>-0.25</v>
      </c>
      <c r="Y98" s="14" t="s">
        <v>2</v>
      </c>
      <c r="Z98" s="20" t="s">
        <v>101</v>
      </c>
      <c r="AA98" s="312" t="s">
        <v>102</v>
      </c>
      <c r="AB98" s="312"/>
      <c r="AC98" s="312"/>
      <c r="AD98" s="312"/>
      <c r="AE98" s="312"/>
      <c r="AF98" s="312"/>
      <c r="AG98" s="15">
        <v>-0.2</v>
      </c>
      <c r="AH98" s="55">
        <v>-0.2</v>
      </c>
    </row>
    <row r="99" spans="7:34" x14ac:dyDescent="0.3">
      <c r="G99" s="14" t="s">
        <v>3</v>
      </c>
      <c r="H99" s="14" t="s">
        <v>3</v>
      </c>
      <c r="I99" s="20" t="s">
        <v>48</v>
      </c>
      <c r="J99" s="20" t="s">
        <v>48</v>
      </c>
      <c r="K99" s="309" t="s">
        <v>50</v>
      </c>
      <c r="L99" s="310"/>
      <c r="M99" s="310"/>
      <c r="N99" s="310"/>
      <c r="O99" s="311"/>
      <c r="P99" s="16"/>
      <c r="Q99" s="16"/>
      <c r="Y99" s="14" t="s">
        <v>3</v>
      </c>
      <c r="Z99" s="20" t="s">
        <v>101</v>
      </c>
      <c r="AA99" s="312" t="s">
        <v>103</v>
      </c>
      <c r="AB99" s="312"/>
      <c r="AC99" s="312"/>
      <c r="AD99" s="312"/>
      <c r="AE99" s="312"/>
      <c r="AF99" s="312"/>
      <c r="AG99" s="16"/>
      <c r="AH99" s="20"/>
    </row>
    <row r="100" spans="7:34" x14ac:dyDescent="0.3">
      <c r="G100" s="14" t="s">
        <v>4</v>
      </c>
      <c r="H100" s="14" t="s">
        <v>4</v>
      </c>
      <c r="I100" s="20" t="s">
        <v>48</v>
      </c>
      <c r="J100" s="20" t="s">
        <v>48</v>
      </c>
      <c r="K100" s="309" t="s">
        <v>51</v>
      </c>
      <c r="L100" s="310"/>
      <c r="M100" s="310"/>
      <c r="N100" s="310"/>
      <c r="O100" s="311"/>
      <c r="P100" s="17">
        <v>0.1</v>
      </c>
      <c r="Q100" s="17">
        <v>0.1</v>
      </c>
      <c r="Y100" s="14" t="s">
        <v>4</v>
      </c>
      <c r="Z100" s="20" t="s">
        <v>101</v>
      </c>
      <c r="AA100" s="312" t="s">
        <v>104</v>
      </c>
      <c r="AB100" s="312"/>
      <c r="AC100" s="312"/>
      <c r="AD100" s="312"/>
      <c r="AE100" s="312"/>
      <c r="AF100" s="312"/>
      <c r="AG100" s="17">
        <v>0.2</v>
      </c>
      <c r="AH100" s="6">
        <v>0.2</v>
      </c>
    </row>
  </sheetData>
  <sheetProtection algorithmName="SHA-512" hashValue="mo5ShlYT9S+f/og36BTz78saDc+zeLB9hHJ72HsoN02dsfsFg3KqheX1aRHHFo/LoLSC7rNndNzv5mWkCm72Sw==" saltValue="kGlpghtWFTE0s8kg7BY5jw==" spinCount="100000" sheet="1" objects="1" scenarios="1" autoFilter="0"/>
  <autoFilter ref="A5:AW93" xr:uid="{08FBE240-01EA-41D6-8323-6D41ACAD5958}"/>
  <mergeCells count="105">
    <mergeCell ref="AW10:AW13"/>
    <mergeCell ref="AW34:AW37"/>
    <mergeCell ref="AW38:AW41"/>
    <mergeCell ref="AW58:AW61"/>
    <mergeCell ref="AV62:AV65"/>
    <mergeCell ref="AW62:AW65"/>
    <mergeCell ref="AP62:AP65"/>
    <mergeCell ref="AQ62:AQ65"/>
    <mergeCell ref="AR62:AR65"/>
    <mergeCell ref="AS62:AS65"/>
    <mergeCell ref="AP22:AP25"/>
    <mergeCell ref="AQ22:AQ25"/>
    <mergeCell ref="AR22:AR25"/>
    <mergeCell ref="AS22:AS25"/>
    <mergeCell ref="AP18:AP21"/>
    <mergeCell ref="AQ18:AQ21"/>
    <mergeCell ref="AR18:AR21"/>
    <mergeCell ref="AS18:AS21"/>
    <mergeCell ref="AW18:AW21"/>
    <mergeCell ref="AT22:AT25"/>
    <mergeCell ref="AU22:AU25"/>
    <mergeCell ref="AV22:AV25"/>
    <mergeCell ref="AT18:AT21"/>
    <mergeCell ref="AW22:AW25"/>
    <mergeCell ref="AP86:AP89"/>
    <mergeCell ref="AQ86:AQ89"/>
    <mergeCell ref="AR86:AR89"/>
    <mergeCell ref="AS86:AS89"/>
    <mergeCell ref="AT86:AT89"/>
    <mergeCell ref="AU86:AU89"/>
    <mergeCell ref="AV86:AV89"/>
    <mergeCell ref="AW86:AW89"/>
    <mergeCell ref="AP82:AP85"/>
    <mergeCell ref="AQ82:AQ85"/>
    <mergeCell ref="AR82:AR85"/>
    <mergeCell ref="AS82:AS85"/>
    <mergeCell ref="AT82:AT85"/>
    <mergeCell ref="AU82:AU85"/>
    <mergeCell ref="AU38:AU41"/>
    <mergeCell ref="AV38:AV41"/>
    <mergeCell ref="AV82:AV85"/>
    <mergeCell ref="AW82:AW85"/>
    <mergeCell ref="AT62:AT65"/>
    <mergeCell ref="AU62:AU65"/>
    <mergeCell ref="AV42:AV45"/>
    <mergeCell ref="AW42:AW45"/>
    <mergeCell ref="AT46:AT49"/>
    <mergeCell ref="AU46:AU49"/>
    <mergeCell ref="AV46:AV49"/>
    <mergeCell ref="AW46:AW49"/>
    <mergeCell ref="AU58:AU61"/>
    <mergeCell ref="AV58:AV61"/>
    <mergeCell ref="AU42:AU45"/>
    <mergeCell ref="I1:J1"/>
    <mergeCell ref="N1:O1"/>
    <mergeCell ref="P1:Q1"/>
    <mergeCell ref="Y1:AH1"/>
    <mergeCell ref="K99:O99"/>
    <mergeCell ref="AA99:AF99"/>
    <mergeCell ref="K100:O100"/>
    <mergeCell ref="AA100:AF100"/>
    <mergeCell ref="A2:C2"/>
    <mergeCell ref="A3:C3"/>
    <mergeCell ref="K96:O96"/>
    <mergeCell ref="AA96:AF96"/>
    <mergeCell ref="K97:O97"/>
    <mergeCell ref="AA97:AF97"/>
    <mergeCell ref="K98:O98"/>
    <mergeCell ref="AA98:AF98"/>
    <mergeCell ref="R1:X1"/>
    <mergeCell ref="AS10:AS13"/>
    <mergeCell ref="AT10:AT13"/>
    <mergeCell ref="AU10:AU13"/>
    <mergeCell ref="AV10:AV13"/>
    <mergeCell ref="AP34:AP37"/>
    <mergeCell ref="AQ34:AQ37"/>
    <mergeCell ref="AR34:AR37"/>
    <mergeCell ref="AS34:AS37"/>
    <mergeCell ref="AT34:AT37"/>
    <mergeCell ref="AU34:AU37"/>
    <mergeCell ref="AV34:AV37"/>
    <mergeCell ref="AU18:AU21"/>
    <mergeCell ref="AV18:AV21"/>
    <mergeCell ref="AP10:AP13"/>
    <mergeCell ref="AQ10:AQ13"/>
    <mergeCell ref="AR10:AR13"/>
    <mergeCell ref="AP58:AP61"/>
    <mergeCell ref="AQ58:AQ61"/>
    <mergeCell ref="AR58:AR61"/>
    <mergeCell ref="AS58:AS61"/>
    <mergeCell ref="AT58:AT61"/>
    <mergeCell ref="AP38:AP41"/>
    <mergeCell ref="AQ38:AQ41"/>
    <mergeCell ref="AR38:AR41"/>
    <mergeCell ref="AS38:AS41"/>
    <mergeCell ref="AT38:AT41"/>
    <mergeCell ref="AT42:AT45"/>
    <mergeCell ref="AP46:AP49"/>
    <mergeCell ref="AQ46:AQ49"/>
    <mergeCell ref="AR46:AR49"/>
    <mergeCell ref="AS46:AS49"/>
    <mergeCell ref="AP42:AP45"/>
    <mergeCell ref="AQ42:AQ45"/>
    <mergeCell ref="AR42:AR45"/>
    <mergeCell ref="AS42:AS45"/>
  </mergeCells>
  <conditionalFormatting sqref="P5:Q5">
    <cfRule type="colorScale" priority="6391">
      <colorScale>
        <cfvo type="min"/>
        <cfvo type="percentile" val="50"/>
        <cfvo type="max"/>
        <color rgb="FFF8696B"/>
        <color rgb="FFFFEB84"/>
        <color rgb="FF63BE7B"/>
      </colorScale>
    </cfRule>
  </conditionalFormatting>
  <conditionalFormatting sqref="P1">
    <cfRule type="colorScale" priority="6390">
      <colorScale>
        <cfvo type="min"/>
        <cfvo type="percentile" val="50"/>
        <cfvo type="max"/>
        <color rgb="FFF8696B"/>
        <color rgb="FFFFEB84"/>
        <color rgb="FF63BE7B"/>
      </colorScale>
    </cfRule>
  </conditionalFormatting>
  <conditionalFormatting sqref="K96">
    <cfRule type="colorScale" priority="6389">
      <colorScale>
        <cfvo type="min"/>
        <cfvo type="percentile" val="50"/>
        <cfvo type="max"/>
        <color rgb="FFF8696B"/>
        <color rgb="FFFFEB84"/>
        <color rgb="FF63BE7B"/>
      </colorScale>
    </cfRule>
  </conditionalFormatting>
  <conditionalFormatting sqref="Q96">
    <cfRule type="colorScale" priority="6388">
      <colorScale>
        <cfvo type="min"/>
        <cfvo type="percentile" val="50"/>
        <cfvo type="max"/>
        <color rgb="FFF8696B"/>
        <color rgb="FFFFEB84"/>
        <color rgb="FF63BE7B"/>
      </colorScale>
    </cfRule>
  </conditionalFormatting>
  <conditionalFormatting sqref="AA96">
    <cfRule type="colorScale" priority="6387">
      <colorScale>
        <cfvo type="min"/>
        <cfvo type="percentile" val="50"/>
        <cfvo type="max"/>
        <color rgb="FFF8696B"/>
        <color rgb="FFFFEB84"/>
        <color rgb="FF63BE7B"/>
      </colorScale>
    </cfRule>
  </conditionalFormatting>
  <conditionalFormatting sqref="AP1">
    <cfRule type="colorScale" priority="6385">
      <colorScale>
        <cfvo type="min"/>
        <cfvo type="percentile" val="50"/>
        <cfvo type="max"/>
        <color rgb="FFF8696B"/>
        <color rgb="FFFFEB84"/>
        <color rgb="FF63BE7B"/>
      </colorScale>
    </cfRule>
  </conditionalFormatting>
  <conditionalFormatting sqref="N1">
    <cfRule type="colorScale" priority="6394">
      <colorScale>
        <cfvo type="min"/>
        <cfvo type="percentile" val="50"/>
        <cfvo type="max"/>
        <color rgb="FFF8696B"/>
        <color rgb="FFFFEB84"/>
        <color rgb="FF63BE7B"/>
      </colorScale>
    </cfRule>
  </conditionalFormatting>
  <conditionalFormatting sqref="P96">
    <cfRule type="colorScale" priority="6378">
      <colorScale>
        <cfvo type="min"/>
        <cfvo type="percentile" val="50"/>
        <cfvo type="max"/>
        <color rgb="FFF8696B"/>
        <color rgb="FFFFEB84"/>
        <color rgb="FF63BE7B"/>
      </colorScale>
    </cfRule>
  </conditionalFormatting>
  <conditionalFormatting sqref="P2:Q2">
    <cfRule type="colorScale" priority="6349">
      <colorScale>
        <cfvo type="min"/>
        <cfvo type="percentile" val="50"/>
        <cfvo type="max"/>
        <color rgb="FFF8696B"/>
        <color rgb="FFFFEB84"/>
        <color rgb="FF63BE7B"/>
      </colorScale>
    </cfRule>
  </conditionalFormatting>
  <conditionalFormatting sqref="N2:O2">
    <cfRule type="colorScale" priority="6395">
      <colorScale>
        <cfvo type="min"/>
        <cfvo type="percentile" val="50"/>
        <cfvo type="max"/>
        <color rgb="FFF8696B"/>
        <color rgb="FFFFEB84"/>
        <color rgb="FF63BE7B"/>
      </colorScale>
    </cfRule>
  </conditionalFormatting>
  <conditionalFormatting sqref="N5:O5">
    <cfRule type="colorScale" priority="6396">
      <colorScale>
        <cfvo type="min"/>
        <cfvo type="percentile" val="50"/>
        <cfvo type="max"/>
        <color rgb="FFF8696B"/>
        <color rgb="FFFFEB84"/>
        <color rgb="FF63BE7B"/>
      </colorScale>
    </cfRule>
  </conditionalFormatting>
  <conditionalFormatting sqref="P6">
    <cfRule type="colorScale" priority="3285">
      <colorScale>
        <cfvo type="min"/>
        <cfvo type="percentile" val="50"/>
        <cfvo type="max"/>
        <color rgb="FFF8696B"/>
        <color rgb="FFFFEB84"/>
        <color rgb="FF63BE7B"/>
      </colorScale>
    </cfRule>
  </conditionalFormatting>
  <conditionalFormatting sqref="P11">
    <cfRule type="colorScale" priority="3283">
      <colorScale>
        <cfvo type="min"/>
        <cfvo type="percentile" val="50"/>
        <cfvo type="max"/>
        <color rgb="FFF8696B"/>
        <color rgb="FFFFEB84"/>
        <color rgb="FF63BE7B"/>
      </colorScale>
    </cfRule>
  </conditionalFormatting>
  <conditionalFormatting sqref="P13">
    <cfRule type="colorScale" priority="3282">
      <colorScale>
        <cfvo type="min"/>
        <cfvo type="percentile" val="50"/>
        <cfvo type="max"/>
        <color rgb="FFF8696B"/>
        <color rgb="FFFFEB84"/>
        <color rgb="FF63BE7B"/>
      </colorScale>
    </cfRule>
  </conditionalFormatting>
  <conditionalFormatting sqref="P16">
    <cfRule type="colorScale" priority="3281">
      <colorScale>
        <cfvo type="min"/>
        <cfvo type="percentile" val="50"/>
        <cfvo type="max"/>
        <color rgb="FFF8696B"/>
        <color rgb="FFFFEB84"/>
        <color rgb="FF63BE7B"/>
      </colorScale>
    </cfRule>
  </conditionalFormatting>
  <conditionalFormatting sqref="P18">
    <cfRule type="colorScale" priority="3280">
      <colorScale>
        <cfvo type="min"/>
        <cfvo type="percentile" val="50"/>
        <cfvo type="max"/>
        <color rgb="FFF8696B"/>
        <color rgb="FFFFEB84"/>
        <color rgb="FF63BE7B"/>
      </colorScale>
    </cfRule>
  </conditionalFormatting>
  <conditionalFormatting sqref="P7">
    <cfRule type="colorScale" priority="3278">
      <colorScale>
        <cfvo type="min"/>
        <cfvo type="percentile" val="50"/>
        <cfvo type="max"/>
        <color rgb="FFF8696B"/>
        <color rgb="FFFFEB84"/>
        <color rgb="FF63BE7B"/>
      </colorScale>
    </cfRule>
  </conditionalFormatting>
  <conditionalFormatting sqref="P8">
    <cfRule type="colorScale" priority="3277">
      <colorScale>
        <cfvo type="min"/>
        <cfvo type="percentile" val="50"/>
        <cfvo type="max"/>
        <color rgb="FFF8696B"/>
        <color rgb="FFFFEB84"/>
        <color rgb="FF63BE7B"/>
      </colorScale>
    </cfRule>
  </conditionalFormatting>
  <conditionalFormatting sqref="P9">
    <cfRule type="colorScale" priority="3275">
      <colorScale>
        <cfvo type="min"/>
        <cfvo type="percentile" val="50"/>
        <cfvo type="max"/>
        <color rgb="FFF8696B"/>
        <color rgb="FFFFEB84"/>
        <color rgb="FF63BE7B"/>
      </colorScale>
    </cfRule>
  </conditionalFormatting>
  <conditionalFormatting sqref="P11">
    <cfRule type="colorScale" priority="3273">
      <colorScale>
        <cfvo type="min"/>
        <cfvo type="percentile" val="50"/>
        <cfvo type="max"/>
        <color rgb="FFF8696B"/>
        <color rgb="FFFFEB84"/>
        <color rgb="FF63BE7B"/>
      </colorScale>
    </cfRule>
  </conditionalFormatting>
  <conditionalFormatting sqref="P11">
    <cfRule type="colorScale" priority="3272">
      <colorScale>
        <cfvo type="min"/>
        <cfvo type="percentile" val="50"/>
        <cfvo type="max"/>
        <color rgb="FFF8696B"/>
        <color rgb="FFFFEB84"/>
        <color rgb="FF63BE7B"/>
      </colorScale>
    </cfRule>
  </conditionalFormatting>
  <conditionalFormatting sqref="P12">
    <cfRule type="colorScale" priority="3271">
      <colorScale>
        <cfvo type="min"/>
        <cfvo type="percentile" val="50"/>
        <cfvo type="max"/>
        <color rgb="FFF8696B"/>
        <color rgb="FFFFEB84"/>
        <color rgb="FF63BE7B"/>
      </colorScale>
    </cfRule>
  </conditionalFormatting>
  <conditionalFormatting sqref="P13">
    <cfRule type="colorScale" priority="3269">
      <colorScale>
        <cfvo type="min"/>
        <cfvo type="percentile" val="50"/>
        <cfvo type="max"/>
        <color rgb="FFF8696B"/>
        <color rgb="FFFFEB84"/>
        <color rgb="FF63BE7B"/>
      </colorScale>
    </cfRule>
  </conditionalFormatting>
  <conditionalFormatting sqref="P13">
    <cfRule type="colorScale" priority="3268">
      <colorScale>
        <cfvo type="min"/>
        <cfvo type="percentile" val="50"/>
        <cfvo type="max"/>
        <color rgb="FFF8696B"/>
        <color rgb="FFFFEB84"/>
        <color rgb="FF63BE7B"/>
      </colorScale>
    </cfRule>
  </conditionalFormatting>
  <conditionalFormatting sqref="P14">
    <cfRule type="colorScale" priority="3267">
      <colorScale>
        <cfvo type="min"/>
        <cfvo type="percentile" val="50"/>
        <cfvo type="max"/>
        <color rgb="FFF8696B"/>
        <color rgb="FFFFEB84"/>
        <color rgb="FF63BE7B"/>
      </colorScale>
    </cfRule>
  </conditionalFormatting>
  <conditionalFormatting sqref="P15">
    <cfRule type="colorScale" priority="3266">
      <colorScale>
        <cfvo type="min"/>
        <cfvo type="percentile" val="50"/>
        <cfvo type="max"/>
        <color rgb="FFF8696B"/>
        <color rgb="FFFFEB84"/>
        <color rgb="FF63BE7B"/>
      </colorScale>
    </cfRule>
  </conditionalFormatting>
  <conditionalFormatting sqref="P16">
    <cfRule type="colorScale" priority="3265">
      <colorScale>
        <cfvo type="min"/>
        <cfvo type="percentile" val="50"/>
        <cfvo type="max"/>
        <color rgb="FFF8696B"/>
        <color rgb="FFFFEB84"/>
        <color rgb="FF63BE7B"/>
      </colorScale>
    </cfRule>
  </conditionalFormatting>
  <conditionalFormatting sqref="P16">
    <cfRule type="colorScale" priority="3264">
      <colorScale>
        <cfvo type="min"/>
        <cfvo type="percentile" val="50"/>
        <cfvo type="max"/>
        <color rgb="FFF8696B"/>
        <color rgb="FFFFEB84"/>
        <color rgb="FF63BE7B"/>
      </colorScale>
    </cfRule>
  </conditionalFormatting>
  <conditionalFormatting sqref="P16">
    <cfRule type="colorScale" priority="3263">
      <colorScale>
        <cfvo type="min"/>
        <cfvo type="percentile" val="50"/>
        <cfvo type="max"/>
        <color rgb="FFF8696B"/>
        <color rgb="FFFFEB84"/>
        <color rgb="FF63BE7B"/>
      </colorScale>
    </cfRule>
  </conditionalFormatting>
  <conditionalFormatting sqref="P17">
    <cfRule type="colorScale" priority="3261">
      <colorScale>
        <cfvo type="min"/>
        <cfvo type="percentile" val="50"/>
        <cfvo type="max"/>
        <color rgb="FFF8696B"/>
        <color rgb="FFFFEB84"/>
        <color rgb="FF63BE7B"/>
      </colorScale>
    </cfRule>
  </conditionalFormatting>
  <conditionalFormatting sqref="P18">
    <cfRule type="colorScale" priority="3260">
      <colorScale>
        <cfvo type="min"/>
        <cfvo type="percentile" val="50"/>
        <cfvo type="max"/>
        <color rgb="FFF8696B"/>
        <color rgb="FFFFEB84"/>
        <color rgb="FF63BE7B"/>
      </colorScale>
    </cfRule>
  </conditionalFormatting>
  <conditionalFormatting sqref="P18">
    <cfRule type="colorScale" priority="3259">
      <colorScale>
        <cfvo type="min"/>
        <cfvo type="percentile" val="50"/>
        <cfvo type="max"/>
        <color rgb="FFF8696B"/>
        <color rgb="FFFFEB84"/>
        <color rgb="FF63BE7B"/>
      </colorScale>
    </cfRule>
  </conditionalFormatting>
  <conditionalFormatting sqref="P18">
    <cfRule type="colorScale" priority="3258">
      <colorScale>
        <cfvo type="min"/>
        <cfvo type="percentile" val="50"/>
        <cfvo type="max"/>
        <color rgb="FFF8696B"/>
        <color rgb="FFFFEB84"/>
        <color rgb="FF63BE7B"/>
      </colorScale>
    </cfRule>
  </conditionalFormatting>
  <conditionalFormatting sqref="P19">
    <cfRule type="colorScale" priority="3257">
      <colorScale>
        <cfvo type="min"/>
        <cfvo type="percentile" val="50"/>
        <cfvo type="max"/>
        <color rgb="FFF8696B"/>
        <color rgb="FFFFEB84"/>
        <color rgb="FF63BE7B"/>
      </colorScale>
    </cfRule>
  </conditionalFormatting>
  <conditionalFormatting sqref="P20">
    <cfRule type="colorScale" priority="3256">
      <colorScale>
        <cfvo type="min"/>
        <cfvo type="percentile" val="50"/>
        <cfvo type="max"/>
        <color rgb="FFF8696B"/>
        <color rgb="FFFFEB84"/>
        <color rgb="FF63BE7B"/>
      </colorScale>
    </cfRule>
  </conditionalFormatting>
  <conditionalFormatting sqref="P21">
    <cfRule type="colorScale" priority="3252">
      <colorScale>
        <cfvo type="min"/>
        <cfvo type="percentile" val="50"/>
        <cfvo type="max"/>
        <color rgb="FFF8696B"/>
        <color rgb="FFFFEB84"/>
        <color rgb="FF63BE7B"/>
      </colorScale>
    </cfRule>
  </conditionalFormatting>
  <conditionalFormatting sqref="P9">
    <cfRule type="colorScale" priority="3251">
      <colorScale>
        <cfvo type="min"/>
        <cfvo type="percentile" val="50"/>
        <cfvo type="max"/>
        <color rgb="FFF8696B"/>
        <color rgb="FFFFEB84"/>
        <color rgb="FF63BE7B"/>
      </colorScale>
    </cfRule>
  </conditionalFormatting>
  <conditionalFormatting sqref="P12">
    <cfRule type="colorScale" priority="3250">
      <colorScale>
        <cfvo type="min"/>
        <cfvo type="percentile" val="50"/>
        <cfvo type="max"/>
        <color rgb="FFF8696B"/>
        <color rgb="FFFFEB84"/>
        <color rgb="FF63BE7B"/>
      </colorScale>
    </cfRule>
  </conditionalFormatting>
  <conditionalFormatting sqref="P11">
    <cfRule type="colorScale" priority="3248">
      <colorScale>
        <cfvo type="min"/>
        <cfvo type="percentile" val="50"/>
        <cfvo type="max"/>
        <color rgb="FFF8696B"/>
        <color rgb="FFFFEB84"/>
        <color rgb="FF63BE7B"/>
      </colorScale>
    </cfRule>
  </conditionalFormatting>
  <conditionalFormatting sqref="P12">
    <cfRule type="colorScale" priority="3247">
      <colorScale>
        <cfvo type="min"/>
        <cfvo type="percentile" val="50"/>
        <cfvo type="max"/>
        <color rgb="FFF8696B"/>
        <color rgb="FFFFEB84"/>
        <color rgb="FF63BE7B"/>
      </colorScale>
    </cfRule>
  </conditionalFormatting>
  <conditionalFormatting sqref="P15">
    <cfRule type="colorScale" priority="3245">
      <colorScale>
        <cfvo type="min"/>
        <cfvo type="percentile" val="50"/>
        <cfvo type="max"/>
        <color rgb="FFF8696B"/>
        <color rgb="FFFFEB84"/>
        <color rgb="FF63BE7B"/>
      </colorScale>
    </cfRule>
  </conditionalFormatting>
  <conditionalFormatting sqref="P13">
    <cfRule type="colorScale" priority="3244">
      <colorScale>
        <cfvo type="min"/>
        <cfvo type="percentile" val="50"/>
        <cfvo type="max"/>
        <color rgb="FFF8696B"/>
        <color rgb="FFFFEB84"/>
        <color rgb="FF63BE7B"/>
      </colorScale>
    </cfRule>
  </conditionalFormatting>
  <conditionalFormatting sqref="P14">
    <cfRule type="colorScale" priority="3243">
      <colorScale>
        <cfvo type="min"/>
        <cfvo type="percentile" val="50"/>
        <cfvo type="max"/>
        <color rgb="FFF8696B"/>
        <color rgb="FFFFEB84"/>
        <color rgb="FF63BE7B"/>
      </colorScale>
    </cfRule>
  </conditionalFormatting>
  <conditionalFormatting sqref="P15">
    <cfRule type="colorScale" priority="3242">
      <colorScale>
        <cfvo type="min"/>
        <cfvo type="percentile" val="50"/>
        <cfvo type="max"/>
        <color rgb="FFF8696B"/>
        <color rgb="FFFFEB84"/>
        <color rgb="FF63BE7B"/>
      </colorScale>
    </cfRule>
  </conditionalFormatting>
  <conditionalFormatting sqref="P16">
    <cfRule type="colorScale" priority="3240">
      <colorScale>
        <cfvo type="min"/>
        <cfvo type="percentile" val="50"/>
        <cfvo type="max"/>
        <color rgb="FFF8696B"/>
        <color rgb="FFFFEB84"/>
        <color rgb="FF63BE7B"/>
      </colorScale>
    </cfRule>
  </conditionalFormatting>
  <conditionalFormatting sqref="P17">
    <cfRule type="colorScale" priority="3237">
      <colorScale>
        <cfvo type="min"/>
        <cfvo type="percentile" val="50"/>
        <cfvo type="max"/>
        <color rgb="FFF8696B"/>
        <color rgb="FFFFEB84"/>
        <color rgb="FF63BE7B"/>
      </colorScale>
    </cfRule>
  </conditionalFormatting>
  <conditionalFormatting sqref="P18">
    <cfRule type="colorScale" priority="3236">
      <colorScale>
        <cfvo type="min"/>
        <cfvo type="percentile" val="50"/>
        <cfvo type="max"/>
        <color rgb="FFF8696B"/>
        <color rgb="FFFFEB84"/>
        <color rgb="FF63BE7B"/>
      </colorScale>
    </cfRule>
  </conditionalFormatting>
  <conditionalFormatting sqref="P16">
    <cfRule type="colorScale" priority="3235">
      <colorScale>
        <cfvo type="min"/>
        <cfvo type="percentile" val="50"/>
        <cfvo type="max"/>
        <color rgb="FFF8696B"/>
        <color rgb="FFFFEB84"/>
        <color rgb="FF63BE7B"/>
      </colorScale>
    </cfRule>
  </conditionalFormatting>
  <conditionalFormatting sqref="P18">
    <cfRule type="colorScale" priority="3234">
      <colorScale>
        <cfvo type="min"/>
        <cfvo type="percentile" val="50"/>
        <cfvo type="max"/>
        <color rgb="FFF8696B"/>
        <color rgb="FFFFEB84"/>
        <color rgb="FF63BE7B"/>
      </colorScale>
    </cfRule>
  </conditionalFormatting>
  <conditionalFormatting sqref="P17">
    <cfRule type="colorScale" priority="3232">
      <colorScale>
        <cfvo type="min"/>
        <cfvo type="percentile" val="50"/>
        <cfvo type="max"/>
        <color rgb="FFF8696B"/>
        <color rgb="FFFFEB84"/>
        <color rgb="FF63BE7B"/>
      </colorScale>
    </cfRule>
  </conditionalFormatting>
  <conditionalFormatting sqref="P18">
    <cfRule type="colorScale" priority="3231">
      <colorScale>
        <cfvo type="min"/>
        <cfvo type="percentile" val="50"/>
        <cfvo type="max"/>
        <color rgb="FFF8696B"/>
        <color rgb="FFFFEB84"/>
        <color rgb="FF63BE7B"/>
      </colorScale>
    </cfRule>
  </conditionalFormatting>
  <conditionalFormatting sqref="P20">
    <cfRule type="colorScale" priority="3230">
      <colorScale>
        <cfvo type="min"/>
        <cfvo type="percentile" val="50"/>
        <cfvo type="max"/>
        <color rgb="FFF8696B"/>
        <color rgb="FFFFEB84"/>
        <color rgb="FF63BE7B"/>
      </colorScale>
    </cfRule>
  </conditionalFormatting>
  <conditionalFormatting sqref="P19">
    <cfRule type="colorScale" priority="3229">
      <colorScale>
        <cfvo type="min"/>
        <cfvo type="percentile" val="50"/>
        <cfvo type="max"/>
        <color rgb="FFF8696B"/>
        <color rgb="FFFFEB84"/>
        <color rgb="FF63BE7B"/>
      </colorScale>
    </cfRule>
  </conditionalFormatting>
  <conditionalFormatting sqref="P20">
    <cfRule type="colorScale" priority="3228">
      <colorScale>
        <cfvo type="min"/>
        <cfvo type="percentile" val="50"/>
        <cfvo type="max"/>
        <color rgb="FFF8696B"/>
        <color rgb="FFFFEB84"/>
        <color rgb="FF63BE7B"/>
      </colorScale>
    </cfRule>
  </conditionalFormatting>
  <conditionalFormatting sqref="P20">
    <cfRule type="colorScale" priority="3227">
      <colorScale>
        <cfvo type="min"/>
        <cfvo type="percentile" val="50"/>
        <cfvo type="max"/>
        <color rgb="FFF8696B"/>
        <color rgb="FFFFEB84"/>
        <color rgb="FF63BE7B"/>
      </colorScale>
    </cfRule>
  </conditionalFormatting>
  <conditionalFormatting sqref="P21">
    <cfRule type="colorScale" priority="3225">
      <colorScale>
        <cfvo type="min"/>
        <cfvo type="percentile" val="50"/>
        <cfvo type="max"/>
        <color rgb="FFF8696B"/>
        <color rgb="FFFFEB84"/>
        <color rgb="FF63BE7B"/>
      </colorScale>
    </cfRule>
  </conditionalFormatting>
  <conditionalFormatting sqref="P19">
    <cfRule type="colorScale" priority="3224">
      <colorScale>
        <cfvo type="min"/>
        <cfvo type="percentile" val="50"/>
        <cfvo type="max"/>
        <color rgb="FFF8696B"/>
        <color rgb="FFFFEB84"/>
        <color rgb="FF63BE7B"/>
      </colorScale>
    </cfRule>
  </conditionalFormatting>
  <conditionalFormatting sqref="P21">
    <cfRule type="colorScale" priority="3223">
      <colorScale>
        <cfvo type="min"/>
        <cfvo type="percentile" val="50"/>
        <cfvo type="max"/>
        <color rgb="FFF8696B"/>
        <color rgb="FFFFEB84"/>
        <color rgb="FF63BE7B"/>
      </colorScale>
    </cfRule>
  </conditionalFormatting>
  <conditionalFormatting sqref="P20">
    <cfRule type="colorScale" priority="3222">
      <colorScale>
        <cfvo type="min"/>
        <cfvo type="percentile" val="50"/>
        <cfvo type="max"/>
        <color rgb="FFF8696B"/>
        <color rgb="FFFFEB84"/>
        <color rgb="FF63BE7B"/>
      </colorScale>
    </cfRule>
  </conditionalFormatting>
  <conditionalFormatting sqref="P21">
    <cfRule type="colorScale" priority="3220">
      <colorScale>
        <cfvo type="min"/>
        <cfvo type="percentile" val="50"/>
        <cfvo type="max"/>
        <color rgb="FFF8696B"/>
        <color rgb="FFFFEB84"/>
        <color rgb="FF63BE7B"/>
      </colorScale>
    </cfRule>
  </conditionalFormatting>
  <conditionalFormatting sqref="P11">
    <cfRule type="colorScale" priority="3216">
      <colorScale>
        <cfvo type="min"/>
        <cfvo type="percentile" val="50"/>
        <cfvo type="max"/>
        <color rgb="FFF8696B"/>
        <color rgb="FFFFEB84"/>
        <color rgb="FF63BE7B"/>
      </colorScale>
    </cfRule>
  </conditionalFormatting>
  <conditionalFormatting sqref="P12">
    <cfRule type="colorScale" priority="3215">
      <colorScale>
        <cfvo type="min"/>
        <cfvo type="percentile" val="50"/>
        <cfvo type="max"/>
        <color rgb="FFF8696B"/>
        <color rgb="FFFFEB84"/>
        <color rgb="FF63BE7B"/>
      </colorScale>
    </cfRule>
  </conditionalFormatting>
  <conditionalFormatting sqref="P13">
    <cfRule type="colorScale" priority="3213">
      <colorScale>
        <cfvo type="min"/>
        <cfvo type="percentile" val="50"/>
        <cfvo type="max"/>
        <color rgb="FFF8696B"/>
        <color rgb="FFFFEB84"/>
        <color rgb="FF63BE7B"/>
      </colorScale>
    </cfRule>
  </conditionalFormatting>
  <conditionalFormatting sqref="P13">
    <cfRule type="colorScale" priority="3212">
      <colorScale>
        <cfvo type="min"/>
        <cfvo type="percentile" val="50"/>
        <cfvo type="max"/>
        <color rgb="FFF8696B"/>
        <color rgb="FFFFEB84"/>
        <color rgb="FF63BE7B"/>
      </colorScale>
    </cfRule>
  </conditionalFormatting>
  <conditionalFormatting sqref="P7">
    <cfRule type="colorScale" priority="3211">
      <colorScale>
        <cfvo type="min"/>
        <cfvo type="percentile" val="50"/>
        <cfvo type="max"/>
        <color rgb="FFF8696B"/>
        <color rgb="FFFFEB84"/>
        <color rgb="FF63BE7B"/>
      </colorScale>
    </cfRule>
  </conditionalFormatting>
  <conditionalFormatting sqref="P9">
    <cfRule type="colorScale" priority="3210">
      <colorScale>
        <cfvo type="min"/>
        <cfvo type="percentile" val="50"/>
        <cfvo type="max"/>
        <color rgb="FFF8696B"/>
        <color rgb="FFFFEB84"/>
        <color rgb="FF63BE7B"/>
      </colorScale>
    </cfRule>
  </conditionalFormatting>
  <conditionalFormatting sqref="P7">
    <cfRule type="colorScale" priority="3208">
      <colorScale>
        <cfvo type="min"/>
        <cfvo type="percentile" val="50"/>
        <cfvo type="max"/>
        <color rgb="FFF8696B"/>
        <color rgb="FFFFEB84"/>
        <color rgb="FF63BE7B"/>
      </colorScale>
    </cfRule>
  </conditionalFormatting>
  <conditionalFormatting sqref="P7">
    <cfRule type="colorScale" priority="3207">
      <colorScale>
        <cfvo type="min"/>
        <cfvo type="percentile" val="50"/>
        <cfvo type="max"/>
        <color rgb="FFF8696B"/>
        <color rgb="FFFFEB84"/>
        <color rgb="FF63BE7B"/>
      </colorScale>
    </cfRule>
  </conditionalFormatting>
  <conditionalFormatting sqref="P8">
    <cfRule type="colorScale" priority="3206">
      <colorScale>
        <cfvo type="min"/>
        <cfvo type="percentile" val="50"/>
        <cfvo type="max"/>
        <color rgb="FFF8696B"/>
        <color rgb="FFFFEB84"/>
        <color rgb="FF63BE7B"/>
      </colorScale>
    </cfRule>
  </conditionalFormatting>
  <conditionalFormatting sqref="P9">
    <cfRule type="colorScale" priority="3204">
      <colorScale>
        <cfvo type="min"/>
        <cfvo type="percentile" val="50"/>
        <cfvo type="max"/>
        <color rgb="FFF8696B"/>
        <color rgb="FFFFEB84"/>
        <color rgb="FF63BE7B"/>
      </colorScale>
    </cfRule>
  </conditionalFormatting>
  <conditionalFormatting sqref="P9">
    <cfRule type="colorScale" priority="3203">
      <colorScale>
        <cfvo type="min"/>
        <cfvo type="percentile" val="50"/>
        <cfvo type="max"/>
        <color rgb="FFF8696B"/>
        <color rgb="FFFFEB84"/>
        <color rgb="FF63BE7B"/>
      </colorScale>
    </cfRule>
  </conditionalFormatting>
  <conditionalFormatting sqref="P8">
    <cfRule type="colorScale" priority="3202">
      <colorScale>
        <cfvo type="min"/>
        <cfvo type="percentile" val="50"/>
        <cfvo type="max"/>
        <color rgb="FFF8696B"/>
        <color rgb="FFFFEB84"/>
        <color rgb="FF63BE7B"/>
      </colorScale>
    </cfRule>
  </conditionalFormatting>
  <conditionalFormatting sqref="P7">
    <cfRule type="colorScale" priority="3200">
      <colorScale>
        <cfvo type="min"/>
        <cfvo type="percentile" val="50"/>
        <cfvo type="max"/>
        <color rgb="FFF8696B"/>
        <color rgb="FFFFEB84"/>
        <color rgb="FF63BE7B"/>
      </colorScale>
    </cfRule>
  </conditionalFormatting>
  <conditionalFormatting sqref="P8">
    <cfRule type="colorScale" priority="3199">
      <colorScale>
        <cfvo type="min"/>
        <cfvo type="percentile" val="50"/>
        <cfvo type="max"/>
        <color rgb="FFF8696B"/>
        <color rgb="FFFFEB84"/>
        <color rgb="FF63BE7B"/>
      </colorScale>
    </cfRule>
  </conditionalFormatting>
  <conditionalFormatting sqref="P9">
    <cfRule type="colorScale" priority="3197">
      <colorScale>
        <cfvo type="min"/>
        <cfvo type="percentile" val="50"/>
        <cfvo type="max"/>
        <color rgb="FFF8696B"/>
        <color rgb="FFFFEB84"/>
        <color rgb="FF63BE7B"/>
      </colorScale>
    </cfRule>
  </conditionalFormatting>
  <conditionalFormatting sqref="P7">
    <cfRule type="colorScale" priority="3194">
      <colorScale>
        <cfvo type="min"/>
        <cfvo type="percentile" val="50"/>
        <cfvo type="max"/>
        <color rgb="FFF8696B"/>
        <color rgb="FFFFEB84"/>
        <color rgb="FF63BE7B"/>
      </colorScale>
    </cfRule>
  </conditionalFormatting>
  <conditionalFormatting sqref="P8">
    <cfRule type="colorScale" priority="3193">
      <colorScale>
        <cfvo type="min"/>
        <cfvo type="percentile" val="50"/>
        <cfvo type="max"/>
        <color rgb="FFF8696B"/>
        <color rgb="FFFFEB84"/>
        <color rgb="FF63BE7B"/>
      </colorScale>
    </cfRule>
  </conditionalFormatting>
  <conditionalFormatting sqref="P9">
    <cfRule type="colorScale" priority="3191">
      <colorScale>
        <cfvo type="min"/>
        <cfvo type="percentile" val="50"/>
        <cfvo type="max"/>
        <color rgb="FFF8696B"/>
        <color rgb="FFFFEB84"/>
        <color rgb="FF63BE7B"/>
      </colorScale>
    </cfRule>
  </conditionalFormatting>
  <conditionalFormatting sqref="P9">
    <cfRule type="colorScale" priority="3190">
      <colorScale>
        <cfvo type="min"/>
        <cfvo type="percentile" val="50"/>
        <cfvo type="max"/>
        <color rgb="FFF8696B"/>
        <color rgb="FFFFEB84"/>
        <color rgb="FF63BE7B"/>
      </colorScale>
    </cfRule>
  </conditionalFormatting>
  <conditionalFormatting sqref="P14">
    <cfRule type="colorScale" priority="3189">
      <colorScale>
        <cfvo type="min"/>
        <cfvo type="percentile" val="50"/>
        <cfvo type="max"/>
        <color rgb="FFF8696B"/>
        <color rgb="FFFFEB84"/>
        <color rgb="FF63BE7B"/>
      </colorScale>
    </cfRule>
  </conditionalFormatting>
  <conditionalFormatting sqref="P15">
    <cfRule type="colorScale" priority="3187">
      <colorScale>
        <cfvo type="min"/>
        <cfvo type="percentile" val="50"/>
        <cfvo type="max"/>
        <color rgb="FFF8696B"/>
        <color rgb="FFFFEB84"/>
        <color rgb="FF63BE7B"/>
      </colorScale>
    </cfRule>
  </conditionalFormatting>
  <conditionalFormatting sqref="P16">
    <cfRule type="colorScale" priority="3186">
      <colorScale>
        <cfvo type="min"/>
        <cfvo type="percentile" val="50"/>
        <cfvo type="max"/>
        <color rgb="FFF8696B"/>
        <color rgb="FFFFEB84"/>
        <color rgb="FF63BE7B"/>
      </colorScale>
    </cfRule>
  </conditionalFormatting>
  <conditionalFormatting sqref="P17">
    <cfRule type="colorScale" priority="3184">
      <colorScale>
        <cfvo type="min"/>
        <cfvo type="percentile" val="50"/>
        <cfvo type="max"/>
        <color rgb="FFF8696B"/>
        <color rgb="FFFFEB84"/>
        <color rgb="FF63BE7B"/>
      </colorScale>
    </cfRule>
  </conditionalFormatting>
  <conditionalFormatting sqref="P17">
    <cfRule type="colorScale" priority="3183">
      <colorScale>
        <cfvo type="min"/>
        <cfvo type="percentile" val="50"/>
        <cfvo type="max"/>
        <color rgb="FFF8696B"/>
        <color rgb="FFFFEB84"/>
        <color rgb="FF63BE7B"/>
      </colorScale>
    </cfRule>
  </conditionalFormatting>
  <conditionalFormatting sqref="P15">
    <cfRule type="colorScale" priority="3182">
      <colorScale>
        <cfvo type="min"/>
        <cfvo type="percentile" val="50"/>
        <cfvo type="max"/>
        <color rgb="FFF8696B"/>
        <color rgb="FFFFEB84"/>
        <color rgb="FF63BE7B"/>
      </colorScale>
    </cfRule>
  </conditionalFormatting>
  <conditionalFormatting sqref="P17">
    <cfRule type="colorScale" priority="3181">
      <colorScale>
        <cfvo type="min"/>
        <cfvo type="percentile" val="50"/>
        <cfvo type="max"/>
        <color rgb="FFF8696B"/>
        <color rgb="FFFFEB84"/>
        <color rgb="FF63BE7B"/>
      </colorScale>
    </cfRule>
  </conditionalFormatting>
  <conditionalFormatting sqref="P15">
    <cfRule type="colorScale" priority="3179">
      <colorScale>
        <cfvo type="min"/>
        <cfvo type="percentile" val="50"/>
        <cfvo type="max"/>
        <color rgb="FFF8696B"/>
        <color rgb="FFFFEB84"/>
        <color rgb="FF63BE7B"/>
      </colorScale>
    </cfRule>
  </conditionalFormatting>
  <conditionalFormatting sqref="P15">
    <cfRule type="colorScale" priority="3178">
      <colorScale>
        <cfvo type="min"/>
        <cfvo type="percentile" val="50"/>
        <cfvo type="max"/>
        <color rgb="FFF8696B"/>
        <color rgb="FFFFEB84"/>
        <color rgb="FF63BE7B"/>
      </colorScale>
    </cfRule>
  </conditionalFormatting>
  <conditionalFormatting sqref="P16">
    <cfRule type="colorScale" priority="3177">
      <colorScale>
        <cfvo type="min"/>
        <cfvo type="percentile" val="50"/>
        <cfvo type="max"/>
        <color rgb="FFF8696B"/>
        <color rgb="FFFFEB84"/>
        <color rgb="FF63BE7B"/>
      </colorScale>
    </cfRule>
  </conditionalFormatting>
  <conditionalFormatting sqref="P17">
    <cfRule type="colorScale" priority="3175">
      <colorScale>
        <cfvo type="min"/>
        <cfvo type="percentile" val="50"/>
        <cfvo type="max"/>
        <color rgb="FFF8696B"/>
        <color rgb="FFFFEB84"/>
        <color rgb="FF63BE7B"/>
      </colorScale>
    </cfRule>
  </conditionalFormatting>
  <conditionalFormatting sqref="P17">
    <cfRule type="colorScale" priority="3174">
      <colorScale>
        <cfvo type="min"/>
        <cfvo type="percentile" val="50"/>
        <cfvo type="max"/>
        <color rgb="FFF8696B"/>
        <color rgb="FFFFEB84"/>
        <color rgb="FF63BE7B"/>
      </colorScale>
    </cfRule>
  </conditionalFormatting>
  <conditionalFormatting sqref="P16">
    <cfRule type="colorScale" priority="3173">
      <colorScale>
        <cfvo type="min"/>
        <cfvo type="percentile" val="50"/>
        <cfvo type="max"/>
        <color rgb="FFF8696B"/>
        <color rgb="FFFFEB84"/>
        <color rgb="FF63BE7B"/>
      </colorScale>
    </cfRule>
  </conditionalFormatting>
  <conditionalFormatting sqref="P15">
    <cfRule type="colorScale" priority="3171">
      <colorScale>
        <cfvo type="min"/>
        <cfvo type="percentile" val="50"/>
        <cfvo type="max"/>
        <color rgb="FFF8696B"/>
        <color rgb="FFFFEB84"/>
        <color rgb="FF63BE7B"/>
      </colorScale>
    </cfRule>
  </conditionalFormatting>
  <conditionalFormatting sqref="P16">
    <cfRule type="colorScale" priority="3170">
      <colorScale>
        <cfvo type="min"/>
        <cfvo type="percentile" val="50"/>
        <cfvo type="max"/>
        <color rgb="FFF8696B"/>
        <color rgb="FFFFEB84"/>
        <color rgb="FF63BE7B"/>
      </colorScale>
    </cfRule>
  </conditionalFormatting>
  <conditionalFormatting sqref="P17">
    <cfRule type="colorScale" priority="3168">
      <colorScale>
        <cfvo type="min"/>
        <cfvo type="percentile" val="50"/>
        <cfvo type="max"/>
        <color rgb="FFF8696B"/>
        <color rgb="FFFFEB84"/>
        <color rgb="FF63BE7B"/>
      </colorScale>
    </cfRule>
  </conditionalFormatting>
  <conditionalFormatting sqref="P15">
    <cfRule type="colorScale" priority="3165">
      <colorScale>
        <cfvo type="min"/>
        <cfvo type="percentile" val="50"/>
        <cfvo type="max"/>
        <color rgb="FFF8696B"/>
        <color rgb="FFFFEB84"/>
        <color rgb="FF63BE7B"/>
      </colorScale>
    </cfRule>
  </conditionalFormatting>
  <conditionalFormatting sqref="P16">
    <cfRule type="colorScale" priority="3164">
      <colorScale>
        <cfvo type="min"/>
        <cfvo type="percentile" val="50"/>
        <cfvo type="max"/>
        <color rgb="FFF8696B"/>
        <color rgb="FFFFEB84"/>
        <color rgb="FF63BE7B"/>
      </colorScale>
    </cfRule>
  </conditionalFormatting>
  <conditionalFormatting sqref="P17">
    <cfRule type="colorScale" priority="3162">
      <colorScale>
        <cfvo type="min"/>
        <cfvo type="percentile" val="50"/>
        <cfvo type="max"/>
        <color rgb="FFF8696B"/>
        <color rgb="FFFFEB84"/>
        <color rgb="FF63BE7B"/>
      </colorScale>
    </cfRule>
  </conditionalFormatting>
  <conditionalFormatting sqref="P17">
    <cfRule type="colorScale" priority="3161">
      <colorScale>
        <cfvo type="min"/>
        <cfvo type="percentile" val="50"/>
        <cfvo type="max"/>
        <color rgb="FFF8696B"/>
        <color rgb="FFFFEB84"/>
        <color rgb="FF63BE7B"/>
      </colorScale>
    </cfRule>
  </conditionalFormatting>
  <conditionalFormatting sqref="P20">
    <cfRule type="colorScale" priority="3160">
      <colorScale>
        <cfvo type="min"/>
        <cfvo type="percentile" val="50"/>
        <cfvo type="max"/>
        <color rgb="FFF8696B"/>
        <color rgb="FFFFEB84"/>
        <color rgb="FF63BE7B"/>
      </colorScale>
    </cfRule>
  </conditionalFormatting>
  <conditionalFormatting sqref="P18">
    <cfRule type="colorScale" priority="3159">
      <colorScale>
        <cfvo type="min"/>
        <cfvo type="percentile" val="50"/>
        <cfvo type="max"/>
        <color rgb="FFF8696B"/>
        <color rgb="FFFFEB84"/>
        <color rgb="FF63BE7B"/>
      </colorScale>
    </cfRule>
  </conditionalFormatting>
  <conditionalFormatting sqref="P19">
    <cfRule type="colorScale" priority="3158">
      <colorScale>
        <cfvo type="min"/>
        <cfvo type="percentile" val="50"/>
        <cfvo type="max"/>
        <color rgb="FFF8696B"/>
        <color rgb="FFFFEB84"/>
        <color rgb="FF63BE7B"/>
      </colorScale>
    </cfRule>
  </conditionalFormatting>
  <conditionalFormatting sqref="P20">
    <cfRule type="colorScale" priority="3157">
      <colorScale>
        <cfvo type="min"/>
        <cfvo type="percentile" val="50"/>
        <cfvo type="max"/>
        <color rgb="FFF8696B"/>
        <color rgb="FFFFEB84"/>
        <color rgb="FF63BE7B"/>
      </colorScale>
    </cfRule>
  </conditionalFormatting>
  <conditionalFormatting sqref="P20">
    <cfRule type="colorScale" priority="3156">
      <colorScale>
        <cfvo type="min"/>
        <cfvo type="percentile" val="50"/>
        <cfvo type="max"/>
        <color rgb="FFF8696B"/>
        <color rgb="FFFFEB84"/>
        <color rgb="FF63BE7B"/>
      </colorScale>
    </cfRule>
  </conditionalFormatting>
  <conditionalFormatting sqref="P20">
    <cfRule type="colorScale" priority="3155">
      <colorScale>
        <cfvo type="min"/>
        <cfvo type="percentile" val="50"/>
        <cfvo type="max"/>
        <color rgb="FFF8696B"/>
        <color rgb="FFFFEB84"/>
        <color rgb="FF63BE7B"/>
      </colorScale>
    </cfRule>
  </conditionalFormatting>
  <conditionalFormatting sqref="P21">
    <cfRule type="colorScale" priority="3153">
      <colorScale>
        <cfvo type="min"/>
        <cfvo type="percentile" val="50"/>
        <cfvo type="max"/>
        <color rgb="FFF8696B"/>
        <color rgb="FFFFEB84"/>
        <color rgb="FF63BE7B"/>
      </colorScale>
    </cfRule>
  </conditionalFormatting>
  <conditionalFormatting sqref="P19">
    <cfRule type="colorScale" priority="3152">
      <colorScale>
        <cfvo type="min"/>
        <cfvo type="percentile" val="50"/>
        <cfvo type="max"/>
        <color rgb="FFF8696B"/>
        <color rgb="FFFFEB84"/>
        <color rgb="FF63BE7B"/>
      </colorScale>
    </cfRule>
  </conditionalFormatting>
  <conditionalFormatting sqref="P18">
    <cfRule type="colorScale" priority="3151">
      <colorScale>
        <cfvo type="min"/>
        <cfvo type="percentile" val="50"/>
        <cfvo type="max"/>
        <color rgb="FFF8696B"/>
        <color rgb="FFFFEB84"/>
        <color rgb="FF63BE7B"/>
      </colorScale>
    </cfRule>
  </conditionalFormatting>
  <conditionalFormatting sqref="P19">
    <cfRule type="colorScale" priority="3150">
      <colorScale>
        <cfvo type="min"/>
        <cfvo type="percentile" val="50"/>
        <cfvo type="max"/>
        <color rgb="FFF8696B"/>
        <color rgb="FFFFEB84"/>
        <color rgb="FF63BE7B"/>
      </colorScale>
    </cfRule>
  </conditionalFormatting>
  <conditionalFormatting sqref="P20">
    <cfRule type="colorScale" priority="3148">
      <colorScale>
        <cfvo type="min"/>
        <cfvo type="percentile" val="50"/>
        <cfvo type="max"/>
        <color rgb="FFF8696B"/>
        <color rgb="FFFFEB84"/>
        <color rgb="FF63BE7B"/>
      </colorScale>
    </cfRule>
  </conditionalFormatting>
  <conditionalFormatting sqref="P21">
    <cfRule type="colorScale" priority="3145">
      <colorScale>
        <cfvo type="min"/>
        <cfvo type="percentile" val="50"/>
        <cfvo type="max"/>
        <color rgb="FFF8696B"/>
        <color rgb="FFFFEB84"/>
        <color rgb="FF63BE7B"/>
      </colorScale>
    </cfRule>
  </conditionalFormatting>
  <conditionalFormatting sqref="P20">
    <cfRule type="colorScale" priority="3144">
      <colorScale>
        <cfvo type="min"/>
        <cfvo type="percentile" val="50"/>
        <cfvo type="max"/>
        <color rgb="FFF8696B"/>
        <color rgb="FFFFEB84"/>
        <color rgb="FF63BE7B"/>
      </colorScale>
    </cfRule>
  </conditionalFormatting>
  <conditionalFormatting sqref="P21">
    <cfRule type="colorScale" priority="3142">
      <colorScale>
        <cfvo type="min"/>
        <cfvo type="percentile" val="50"/>
        <cfvo type="max"/>
        <color rgb="FFF8696B"/>
        <color rgb="FFFFEB84"/>
        <color rgb="FF63BE7B"/>
      </colorScale>
    </cfRule>
  </conditionalFormatting>
  <conditionalFormatting sqref="P18">
    <cfRule type="colorScale" priority="3141">
      <colorScale>
        <cfvo type="min"/>
        <cfvo type="percentile" val="50"/>
        <cfvo type="max"/>
        <color rgb="FFF8696B"/>
        <color rgb="FFFFEB84"/>
        <color rgb="FF63BE7B"/>
      </colorScale>
    </cfRule>
  </conditionalFormatting>
  <conditionalFormatting sqref="P19">
    <cfRule type="colorScale" priority="3139">
      <colorScale>
        <cfvo type="min"/>
        <cfvo type="percentile" val="50"/>
        <cfvo type="max"/>
        <color rgb="FFF8696B"/>
        <color rgb="FFFFEB84"/>
        <color rgb="FF63BE7B"/>
      </colorScale>
    </cfRule>
  </conditionalFormatting>
  <conditionalFormatting sqref="P20">
    <cfRule type="colorScale" priority="3138">
      <colorScale>
        <cfvo type="min"/>
        <cfvo type="percentile" val="50"/>
        <cfvo type="max"/>
        <color rgb="FFF8696B"/>
        <color rgb="FFFFEB84"/>
        <color rgb="FF63BE7B"/>
      </colorScale>
    </cfRule>
  </conditionalFormatting>
  <conditionalFormatting sqref="P21">
    <cfRule type="colorScale" priority="3136">
      <colorScale>
        <cfvo type="min"/>
        <cfvo type="percentile" val="50"/>
        <cfvo type="max"/>
        <color rgb="FFF8696B"/>
        <color rgb="FFFFEB84"/>
        <color rgb="FF63BE7B"/>
      </colorScale>
    </cfRule>
  </conditionalFormatting>
  <conditionalFormatting sqref="P21">
    <cfRule type="colorScale" priority="3135">
      <colorScale>
        <cfvo type="min"/>
        <cfvo type="percentile" val="50"/>
        <cfvo type="max"/>
        <color rgb="FFF8696B"/>
        <color rgb="FFFFEB84"/>
        <color rgb="FF63BE7B"/>
      </colorScale>
    </cfRule>
  </conditionalFormatting>
  <conditionalFormatting sqref="P19">
    <cfRule type="colorScale" priority="3134">
      <colorScale>
        <cfvo type="min"/>
        <cfvo type="percentile" val="50"/>
        <cfvo type="max"/>
        <color rgb="FFF8696B"/>
        <color rgb="FFFFEB84"/>
        <color rgb="FF63BE7B"/>
      </colorScale>
    </cfRule>
  </conditionalFormatting>
  <conditionalFormatting sqref="P21">
    <cfRule type="colorScale" priority="3133">
      <colorScale>
        <cfvo type="min"/>
        <cfvo type="percentile" val="50"/>
        <cfvo type="max"/>
        <color rgb="FFF8696B"/>
        <color rgb="FFFFEB84"/>
        <color rgb="FF63BE7B"/>
      </colorScale>
    </cfRule>
  </conditionalFormatting>
  <conditionalFormatting sqref="P19">
    <cfRule type="colorScale" priority="3131">
      <colorScale>
        <cfvo type="min"/>
        <cfvo type="percentile" val="50"/>
        <cfvo type="max"/>
        <color rgb="FFF8696B"/>
        <color rgb="FFFFEB84"/>
        <color rgb="FF63BE7B"/>
      </colorScale>
    </cfRule>
  </conditionalFormatting>
  <conditionalFormatting sqref="P19">
    <cfRule type="colorScale" priority="3130">
      <colorScale>
        <cfvo type="min"/>
        <cfvo type="percentile" val="50"/>
        <cfvo type="max"/>
        <color rgb="FFF8696B"/>
        <color rgb="FFFFEB84"/>
        <color rgb="FF63BE7B"/>
      </colorScale>
    </cfRule>
  </conditionalFormatting>
  <conditionalFormatting sqref="P20">
    <cfRule type="colorScale" priority="3129">
      <colorScale>
        <cfvo type="min"/>
        <cfvo type="percentile" val="50"/>
        <cfvo type="max"/>
        <color rgb="FFF8696B"/>
        <color rgb="FFFFEB84"/>
        <color rgb="FF63BE7B"/>
      </colorScale>
    </cfRule>
  </conditionalFormatting>
  <conditionalFormatting sqref="P21">
    <cfRule type="colorScale" priority="3127">
      <colorScale>
        <cfvo type="min"/>
        <cfvo type="percentile" val="50"/>
        <cfvo type="max"/>
        <color rgb="FFF8696B"/>
        <color rgb="FFFFEB84"/>
        <color rgb="FF63BE7B"/>
      </colorScale>
    </cfRule>
  </conditionalFormatting>
  <conditionalFormatting sqref="P21">
    <cfRule type="colorScale" priority="3126">
      <colorScale>
        <cfvo type="min"/>
        <cfvo type="percentile" val="50"/>
        <cfvo type="max"/>
        <color rgb="FFF8696B"/>
        <color rgb="FFFFEB84"/>
        <color rgb="FF63BE7B"/>
      </colorScale>
    </cfRule>
  </conditionalFormatting>
  <conditionalFormatting sqref="P20">
    <cfRule type="colorScale" priority="3125">
      <colorScale>
        <cfvo type="min"/>
        <cfvo type="percentile" val="50"/>
        <cfvo type="max"/>
        <color rgb="FFF8696B"/>
        <color rgb="FFFFEB84"/>
        <color rgb="FF63BE7B"/>
      </colorScale>
    </cfRule>
  </conditionalFormatting>
  <conditionalFormatting sqref="P19">
    <cfRule type="colorScale" priority="3123">
      <colorScale>
        <cfvo type="min"/>
        <cfvo type="percentile" val="50"/>
        <cfvo type="max"/>
        <color rgb="FFF8696B"/>
        <color rgb="FFFFEB84"/>
        <color rgb="FF63BE7B"/>
      </colorScale>
    </cfRule>
  </conditionalFormatting>
  <conditionalFormatting sqref="P20">
    <cfRule type="colorScale" priority="3122">
      <colorScale>
        <cfvo type="min"/>
        <cfvo type="percentile" val="50"/>
        <cfvo type="max"/>
        <color rgb="FFF8696B"/>
        <color rgb="FFFFEB84"/>
        <color rgb="FF63BE7B"/>
      </colorScale>
    </cfRule>
  </conditionalFormatting>
  <conditionalFormatting sqref="P21">
    <cfRule type="colorScale" priority="3120">
      <colorScale>
        <cfvo type="min"/>
        <cfvo type="percentile" val="50"/>
        <cfvo type="max"/>
        <color rgb="FFF8696B"/>
        <color rgb="FFFFEB84"/>
        <color rgb="FF63BE7B"/>
      </colorScale>
    </cfRule>
  </conditionalFormatting>
  <conditionalFormatting sqref="P19">
    <cfRule type="colorScale" priority="3117">
      <colorScale>
        <cfvo type="min"/>
        <cfvo type="percentile" val="50"/>
        <cfvo type="max"/>
        <color rgb="FFF8696B"/>
        <color rgb="FFFFEB84"/>
        <color rgb="FF63BE7B"/>
      </colorScale>
    </cfRule>
  </conditionalFormatting>
  <conditionalFormatting sqref="P20">
    <cfRule type="colorScale" priority="3116">
      <colorScale>
        <cfvo type="min"/>
        <cfvo type="percentile" val="50"/>
        <cfvo type="max"/>
        <color rgb="FFF8696B"/>
        <color rgb="FFFFEB84"/>
        <color rgb="FF63BE7B"/>
      </colorScale>
    </cfRule>
  </conditionalFormatting>
  <conditionalFormatting sqref="P21">
    <cfRule type="colorScale" priority="3114">
      <colorScale>
        <cfvo type="min"/>
        <cfvo type="percentile" val="50"/>
        <cfvo type="max"/>
        <color rgb="FFF8696B"/>
        <color rgb="FFFFEB84"/>
        <color rgb="FF63BE7B"/>
      </colorScale>
    </cfRule>
  </conditionalFormatting>
  <conditionalFormatting sqref="P21">
    <cfRule type="colorScale" priority="3113">
      <colorScale>
        <cfvo type="min"/>
        <cfvo type="percentile" val="50"/>
        <cfvo type="max"/>
        <color rgb="FFF8696B"/>
        <color rgb="FFFFEB84"/>
        <color rgb="FF63BE7B"/>
      </colorScale>
    </cfRule>
  </conditionalFormatting>
  <conditionalFormatting sqref="P22">
    <cfRule type="colorScale" priority="3112">
      <colorScale>
        <cfvo type="min"/>
        <cfvo type="percentile" val="50"/>
        <cfvo type="max"/>
        <color rgb="FFF8696B"/>
        <color rgb="FFFFEB84"/>
        <color rgb="FF63BE7B"/>
      </colorScale>
    </cfRule>
  </conditionalFormatting>
  <conditionalFormatting sqref="P27">
    <cfRule type="colorScale" priority="3110">
      <colorScale>
        <cfvo type="min"/>
        <cfvo type="percentile" val="50"/>
        <cfvo type="max"/>
        <color rgb="FFF8696B"/>
        <color rgb="FFFFEB84"/>
        <color rgb="FF63BE7B"/>
      </colorScale>
    </cfRule>
  </conditionalFormatting>
  <conditionalFormatting sqref="P29">
    <cfRule type="colorScale" priority="3109">
      <colorScale>
        <cfvo type="min"/>
        <cfvo type="percentile" val="50"/>
        <cfvo type="max"/>
        <color rgb="FFF8696B"/>
        <color rgb="FFFFEB84"/>
        <color rgb="FF63BE7B"/>
      </colorScale>
    </cfRule>
  </conditionalFormatting>
  <conditionalFormatting sqref="P32">
    <cfRule type="colorScale" priority="3108">
      <colorScale>
        <cfvo type="min"/>
        <cfvo type="percentile" val="50"/>
        <cfvo type="max"/>
        <color rgb="FFF8696B"/>
        <color rgb="FFFFEB84"/>
        <color rgb="FF63BE7B"/>
      </colorScale>
    </cfRule>
  </conditionalFormatting>
  <conditionalFormatting sqref="P34">
    <cfRule type="colorScale" priority="3107">
      <colorScale>
        <cfvo type="min"/>
        <cfvo type="percentile" val="50"/>
        <cfvo type="max"/>
        <color rgb="FFF8696B"/>
        <color rgb="FFFFEB84"/>
        <color rgb="FF63BE7B"/>
      </colorScale>
    </cfRule>
  </conditionalFormatting>
  <conditionalFormatting sqref="P23">
    <cfRule type="colorScale" priority="3286">
      <colorScale>
        <cfvo type="min"/>
        <cfvo type="percentile" val="50"/>
        <cfvo type="max"/>
        <color rgb="FFF8696B"/>
        <color rgb="FFFFEB84"/>
        <color rgb="FF63BE7B"/>
      </colorScale>
    </cfRule>
  </conditionalFormatting>
  <conditionalFormatting sqref="P24">
    <cfRule type="colorScale" priority="3104">
      <colorScale>
        <cfvo type="min"/>
        <cfvo type="percentile" val="50"/>
        <cfvo type="max"/>
        <color rgb="FFF8696B"/>
        <color rgb="FFFFEB84"/>
        <color rgb="FF63BE7B"/>
      </colorScale>
    </cfRule>
  </conditionalFormatting>
  <conditionalFormatting sqref="P25">
    <cfRule type="colorScale" priority="3102">
      <colorScale>
        <cfvo type="min"/>
        <cfvo type="percentile" val="50"/>
        <cfvo type="max"/>
        <color rgb="FFF8696B"/>
        <color rgb="FFFFEB84"/>
        <color rgb="FF63BE7B"/>
      </colorScale>
    </cfRule>
  </conditionalFormatting>
  <conditionalFormatting sqref="P27">
    <cfRule type="colorScale" priority="3100">
      <colorScale>
        <cfvo type="min"/>
        <cfvo type="percentile" val="50"/>
        <cfvo type="max"/>
        <color rgb="FFF8696B"/>
        <color rgb="FFFFEB84"/>
        <color rgb="FF63BE7B"/>
      </colorScale>
    </cfRule>
  </conditionalFormatting>
  <conditionalFormatting sqref="P27">
    <cfRule type="colorScale" priority="3099">
      <colorScale>
        <cfvo type="min"/>
        <cfvo type="percentile" val="50"/>
        <cfvo type="max"/>
        <color rgb="FFF8696B"/>
        <color rgb="FFFFEB84"/>
        <color rgb="FF63BE7B"/>
      </colorScale>
    </cfRule>
  </conditionalFormatting>
  <conditionalFormatting sqref="P28">
    <cfRule type="colorScale" priority="3098">
      <colorScale>
        <cfvo type="min"/>
        <cfvo type="percentile" val="50"/>
        <cfvo type="max"/>
        <color rgb="FFF8696B"/>
        <color rgb="FFFFEB84"/>
        <color rgb="FF63BE7B"/>
      </colorScale>
    </cfRule>
  </conditionalFormatting>
  <conditionalFormatting sqref="P29">
    <cfRule type="colorScale" priority="3096">
      <colorScale>
        <cfvo type="min"/>
        <cfvo type="percentile" val="50"/>
        <cfvo type="max"/>
        <color rgb="FFF8696B"/>
        <color rgb="FFFFEB84"/>
        <color rgb="FF63BE7B"/>
      </colorScale>
    </cfRule>
  </conditionalFormatting>
  <conditionalFormatting sqref="P29">
    <cfRule type="colorScale" priority="3095">
      <colorScale>
        <cfvo type="min"/>
        <cfvo type="percentile" val="50"/>
        <cfvo type="max"/>
        <color rgb="FFF8696B"/>
        <color rgb="FFFFEB84"/>
        <color rgb="FF63BE7B"/>
      </colorScale>
    </cfRule>
  </conditionalFormatting>
  <conditionalFormatting sqref="P30">
    <cfRule type="colorScale" priority="3094">
      <colorScale>
        <cfvo type="min"/>
        <cfvo type="percentile" val="50"/>
        <cfvo type="max"/>
        <color rgb="FFF8696B"/>
        <color rgb="FFFFEB84"/>
        <color rgb="FF63BE7B"/>
      </colorScale>
    </cfRule>
  </conditionalFormatting>
  <conditionalFormatting sqref="P31">
    <cfRule type="colorScale" priority="3093">
      <colorScale>
        <cfvo type="min"/>
        <cfvo type="percentile" val="50"/>
        <cfvo type="max"/>
        <color rgb="FFF8696B"/>
        <color rgb="FFFFEB84"/>
        <color rgb="FF63BE7B"/>
      </colorScale>
    </cfRule>
  </conditionalFormatting>
  <conditionalFormatting sqref="P32">
    <cfRule type="colorScale" priority="3092">
      <colorScale>
        <cfvo type="min"/>
        <cfvo type="percentile" val="50"/>
        <cfvo type="max"/>
        <color rgb="FFF8696B"/>
        <color rgb="FFFFEB84"/>
        <color rgb="FF63BE7B"/>
      </colorScale>
    </cfRule>
  </conditionalFormatting>
  <conditionalFormatting sqref="P32">
    <cfRule type="colorScale" priority="3091">
      <colorScale>
        <cfvo type="min"/>
        <cfvo type="percentile" val="50"/>
        <cfvo type="max"/>
        <color rgb="FFF8696B"/>
        <color rgb="FFFFEB84"/>
        <color rgb="FF63BE7B"/>
      </colorScale>
    </cfRule>
  </conditionalFormatting>
  <conditionalFormatting sqref="P32">
    <cfRule type="colorScale" priority="3090">
      <colorScale>
        <cfvo type="min"/>
        <cfvo type="percentile" val="50"/>
        <cfvo type="max"/>
        <color rgb="FFF8696B"/>
        <color rgb="FFFFEB84"/>
        <color rgb="FF63BE7B"/>
      </colorScale>
    </cfRule>
  </conditionalFormatting>
  <conditionalFormatting sqref="P33">
    <cfRule type="colorScale" priority="3088">
      <colorScale>
        <cfvo type="min"/>
        <cfvo type="percentile" val="50"/>
        <cfvo type="max"/>
        <color rgb="FFF8696B"/>
        <color rgb="FFFFEB84"/>
        <color rgb="FF63BE7B"/>
      </colorScale>
    </cfRule>
  </conditionalFormatting>
  <conditionalFormatting sqref="P34">
    <cfRule type="colorScale" priority="3087">
      <colorScale>
        <cfvo type="min"/>
        <cfvo type="percentile" val="50"/>
        <cfvo type="max"/>
        <color rgb="FFF8696B"/>
        <color rgb="FFFFEB84"/>
        <color rgb="FF63BE7B"/>
      </colorScale>
    </cfRule>
  </conditionalFormatting>
  <conditionalFormatting sqref="P34">
    <cfRule type="colorScale" priority="3086">
      <colorScale>
        <cfvo type="min"/>
        <cfvo type="percentile" val="50"/>
        <cfvo type="max"/>
        <color rgb="FFF8696B"/>
        <color rgb="FFFFEB84"/>
        <color rgb="FF63BE7B"/>
      </colorScale>
    </cfRule>
  </conditionalFormatting>
  <conditionalFormatting sqref="P34">
    <cfRule type="colorScale" priority="3085">
      <colorScale>
        <cfvo type="min"/>
        <cfvo type="percentile" val="50"/>
        <cfvo type="max"/>
        <color rgb="FFF8696B"/>
        <color rgb="FFFFEB84"/>
        <color rgb="FF63BE7B"/>
      </colorScale>
    </cfRule>
  </conditionalFormatting>
  <conditionalFormatting sqref="P35">
    <cfRule type="colorScale" priority="3084">
      <colorScale>
        <cfvo type="min"/>
        <cfvo type="percentile" val="50"/>
        <cfvo type="max"/>
        <color rgb="FFF8696B"/>
        <color rgb="FFFFEB84"/>
        <color rgb="FF63BE7B"/>
      </colorScale>
    </cfRule>
  </conditionalFormatting>
  <conditionalFormatting sqref="P36">
    <cfRule type="colorScale" priority="3083">
      <colorScale>
        <cfvo type="min"/>
        <cfvo type="percentile" val="50"/>
        <cfvo type="max"/>
        <color rgb="FFF8696B"/>
        <color rgb="FFFFEB84"/>
        <color rgb="FF63BE7B"/>
      </colorScale>
    </cfRule>
  </conditionalFormatting>
  <conditionalFormatting sqref="P37">
    <cfRule type="colorScale" priority="3079">
      <colorScale>
        <cfvo type="min"/>
        <cfvo type="percentile" val="50"/>
        <cfvo type="max"/>
        <color rgb="FFF8696B"/>
        <color rgb="FFFFEB84"/>
        <color rgb="FF63BE7B"/>
      </colorScale>
    </cfRule>
  </conditionalFormatting>
  <conditionalFormatting sqref="P25">
    <cfRule type="colorScale" priority="3078">
      <colorScale>
        <cfvo type="min"/>
        <cfvo type="percentile" val="50"/>
        <cfvo type="max"/>
        <color rgb="FFF8696B"/>
        <color rgb="FFFFEB84"/>
        <color rgb="FF63BE7B"/>
      </colorScale>
    </cfRule>
  </conditionalFormatting>
  <conditionalFormatting sqref="P28">
    <cfRule type="colorScale" priority="3077">
      <colorScale>
        <cfvo type="min"/>
        <cfvo type="percentile" val="50"/>
        <cfvo type="max"/>
        <color rgb="FFF8696B"/>
        <color rgb="FFFFEB84"/>
        <color rgb="FF63BE7B"/>
      </colorScale>
    </cfRule>
  </conditionalFormatting>
  <conditionalFormatting sqref="P27">
    <cfRule type="colorScale" priority="3075">
      <colorScale>
        <cfvo type="min"/>
        <cfvo type="percentile" val="50"/>
        <cfvo type="max"/>
        <color rgb="FFF8696B"/>
        <color rgb="FFFFEB84"/>
        <color rgb="FF63BE7B"/>
      </colorScale>
    </cfRule>
  </conditionalFormatting>
  <conditionalFormatting sqref="P28">
    <cfRule type="colorScale" priority="3074">
      <colorScale>
        <cfvo type="min"/>
        <cfvo type="percentile" val="50"/>
        <cfvo type="max"/>
        <color rgb="FFF8696B"/>
        <color rgb="FFFFEB84"/>
        <color rgb="FF63BE7B"/>
      </colorScale>
    </cfRule>
  </conditionalFormatting>
  <conditionalFormatting sqref="P31">
    <cfRule type="colorScale" priority="3072">
      <colorScale>
        <cfvo type="min"/>
        <cfvo type="percentile" val="50"/>
        <cfvo type="max"/>
        <color rgb="FFF8696B"/>
        <color rgb="FFFFEB84"/>
        <color rgb="FF63BE7B"/>
      </colorScale>
    </cfRule>
  </conditionalFormatting>
  <conditionalFormatting sqref="P29">
    <cfRule type="colorScale" priority="3071">
      <colorScale>
        <cfvo type="min"/>
        <cfvo type="percentile" val="50"/>
        <cfvo type="max"/>
        <color rgb="FFF8696B"/>
        <color rgb="FFFFEB84"/>
        <color rgb="FF63BE7B"/>
      </colorScale>
    </cfRule>
  </conditionalFormatting>
  <conditionalFormatting sqref="P30">
    <cfRule type="colorScale" priority="3070">
      <colorScale>
        <cfvo type="min"/>
        <cfvo type="percentile" val="50"/>
        <cfvo type="max"/>
        <color rgb="FFF8696B"/>
        <color rgb="FFFFEB84"/>
        <color rgb="FF63BE7B"/>
      </colorScale>
    </cfRule>
  </conditionalFormatting>
  <conditionalFormatting sqref="P31">
    <cfRule type="colorScale" priority="3069">
      <colorScale>
        <cfvo type="min"/>
        <cfvo type="percentile" val="50"/>
        <cfvo type="max"/>
        <color rgb="FFF8696B"/>
        <color rgb="FFFFEB84"/>
        <color rgb="FF63BE7B"/>
      </colorScale>
    </cfRule>
  </conditionalFormatting>
  <conditionalFormatting sqref="P32">
    <cfRule type="colorScale" priority="3067">
      <colorScale>
        <cfvo type="min"/>
        <cfvo type="percentile" val="50"/>
        <cfvo type="max"/>
        <color rgb="FFF8696B"/>
        <color rgb="FFFFEB84"/>
        <color rgb="FF63BE7B"/>
      </colorScale>
    </cfRule>
  </conditionalFormatting>
  <conditionalFormatting sqref="P33">
    <cfRule type="colorScale" priority="3064">
      <colorScale>
        <cfvo type="min"/>
        <cfvo type="percentile" val="50"/>
        <cfvo type="max"/>
        <color rgb="FFF8696B"/>
        <color rgb="FFFFEB84"/>
        <color rgb="FF63BE7B"/>
      </colorScale>
    </cfRule>
  </conditionalFormatting>
  <conditionalFormatting sqref="P34">
    <cfRule type="colorScale" priority="3063">
      <colorScale>
        <cfvo type="min"/>
        <cfvo type="percentile" val="50"/>
        <cfvo type="max"/>
        <color rgb="FFF8696B"/>
        <color rgb="FFFFEB84"/>
        <color rgb="FF63BE7B"/>
      </colorScale>
    </cfRule>
  </conditionalFormatting>
  <conditionalFormatting sqref="P32">
    <cfRule type="colorScale" priority="3062">
      <colorScale>
        <cfvo type="min"/>
        <cfvo type="percentile" val="50"/>
        <cfvo type="max"/>
        <color rgb="FFF8696B"/>
        <color rgb="FFFFEB84"/>
        <color rgb="FF63BE7B"/>
      </colorScale>
    </cfRule>
  </conditionalFormatting>
  <conditionalFormatting sqref="P34">
    <cfRule type="colorScale" priority="3061">
      <colorScale>
        <cfvo type="min"/>
        <cfvo type="percentile" val="50"/>
        <cfvo type="max"/>
        <color rgb="FFF8696B"/>
        <color rgb="FFFFEB84"/>
        <color rgb="FF63BE7B"/>
      </colorScale>
    </cfRule>
  </conditionalFormatting>
  <conditionalFormatting sqref="P33">
    <cfRule type="colorScale" priority="3059">
      <colorScale>
        <cfvo type="min"/>
        <cfvo type="percentile" val="50"/>
        <cfvo type="max"/>
        <color rgb="FFF8696B"/>
        <color rgb="FFFFEB84"/>
        <color rgb="FF63BE7B"/>
      </colorScale>
    </cfRule>
  </conditionalFormatting>
  <conditionalFormatting sqref="P34">
    <cfRule type="colorScale" priority="3058">
      <colorScale>
        <cfvo type="min"/>
        <cfvo type="percentile" val="50"/>
        <cfvo type="max"/>
        <color rgb="FFF8696B"/>
        <color rgb="FFFFEB84"/>
        <color rgb="FF63BE7B"/>
      </colorScale>
    </cfRule>
  </conditionalFormatting>
  <conditionalFormatting sqref="P36">
    <cfRule type="colorScale" priority="3057">
      <colorScale>
        <cfvo type="min"/>
        <cfvo type="percentile" val="50"/>
        <cfvo type="max"/>
        <color rgb="FFF8696B"/>
        <color rgb="FFFFEB84"/>
        <color rgb="FF63BE7B"/>
      </colorScale>
    </cfRule>
  </conditionalFormatting>
  <conditionalFormatting sqref="P35">
    <cfRule type="colorScale" priority="3056">
      <colorScale>
        <cfvo type="min"/>
        <cfvo type="percentile" val="50"/>
        <cfvo type="max"/>
        <color rgb="FFF8696B"/>
        <color rgb="FFFFEB84"/>
        <color rgb="FF63BE7B"/>
      </colorScale>
    </cfRule>
  </conditionalFormatting>
  <conditionalFormatting sqref="P36">
    <cfRule type="colorScale" priority="3055">
      <colorScale>
        <cfvo type="min"/>
        <cfvo type="percentile" val="50"/>
        <cfvo type="max"/>
        <color rgb="FFF8696B"/>
        <color rgb="FFFFEB84"/>
        <color rgb="FF63BE7B"/>
      </colorScale>
    </cfRule>
  </conditionalFormatting>
  <conditionalFormatting sqref="P36">
    <cfRule type="colorScale" priority="3054">
      <colorScale>
        <cfvo type="min"/>
        <cfvo type="percentile" val="50"/>
        <cfvo type="max"/>
        <color rgb="FFF8696B"/>
        <color rgb="FFFFEB84"/>
        <color rgb="FF63BE7B"/>
      </colorScale>
    </cfRule>
  </conditionalFormatting>
  <conditionalFormatting sqref="P37">
    <cfRule type="colorScale" priority="3052">
      <colorScale>
        <cfvo type="min"/>
        <cfvo type="percentile" val="50"/>
        <cfvo type="max"/>
        <color rgb="FFF8696B"/>
        <color rgb="FFFFEB84"/>
        <color rgb="FF63BE7B"/>
      </colorScale>
    </cfRule>
  </conditionalFormatting>
  <conditionalFormatting sqref="P35">
    <cfRule type="colorScale" priority="3051">
      <colorScale>
        <cfvo type="min"/>
        <cfvo type="percentile" val="50"/>
        <cfvo type="max"/>
        <color rgb="FFF8696B"/>
        <color rgb="FFFFEB84"/>
        <color rgb="FF63BE7B"/>
      </colorScale>
    </cfRule>
  </conditionalFormatting>
  <conditionalFormatting sqref="P37">
    <cfRule type="colorScale" priority="3050">
      <colorScale>
        <cfvo type="min"/>
        <cfvo type="percentile" val="50"/>
        <cfvo type="max"/>
        <color rgb="FFF8696B"/>
        <color rgb="FFFFEB84"/>
        <color rgb="FF63BE7B"/>
      </colorScale>
    </cfRule>
  </conditionalFormatting>
  <conditionalFormatting sqref="P36">
    <cfRule type="colorScale" priority="3049">
      <colorScale>
        <cfvo type="min"/>
        <cfvo type="percentile" val="50"/>
        <cfvo type="max"/>
        <color rgb="FFF8696B"/>
        <color rgb="FFFFEB84"/>
        <color rgb="FF63BE7B"/>
      </colorScale>
    </cfRule>
  </conditionalFormatting>
  <conditionalFormatting sqref="P37">
    <cfRule type="colorScale" priority="3047">
      <colorScale>
        <cfvo type="min"/>
        <cfvo type="percentile" val="50"/>
        <cfvo type="max"/>
        <color rgb="FFF8696B"/>
        <color rgb="FFFFEB84"/>
        <color rgb="FF63BE7B"/>
      </colorScale>
    </cfRule>
  </conditionalFormatting>
  <conditionalFormatting sqref="P27">
    <cfRule type="colorScale" priority="3044">
      <colorScale>
        <cfvo type="min"/>
        <cfvo type="percentile" val="50"/>
        <cfvo type="max"/>
        <color rgb="FFF8696B"/>
        <color rgb="FFFFEB84"/>
        <color rgb="FF63BE7B"/>
      </colorScale>
    </cfRule>
  </conditionalFormatting>
  <conditionalFormatting sqref="P28">
    <cfRule type="colorScale" priority="3043">
      <colorScale>
        <cfvo type="min"/>
        <cfvo type="percentile" val="50"/>
        <cfvo type="max"/>
        <color rgb="FFF8696B"/>
        <color rgb="FFFFEB84"/>
        <color rgb="FF63BE7B"/>
      </colorScale>
    </cfRule>
  </conditionalFormatting>
  <conditionalFormatting sqref="P29">
    <cfRule type="colorScale" priority="3041">
      <colorScale>
        <cfvo type="min"/>
        <cfvo type="percentile" val="50"/>
        <cfvo type="max"/>
        <color rgb="FFF8696B"/>
        <color rgb="FFFFEB84"/>
        <color rgb="FF63BE7B"/>
      </colorScale>
    </cfRule>
  </conditionalFormatting>
  <conditionalFormatting sqref="P29">
    <cfRule type="colorScale" priority="3040">
      <colorScale>
        <cfvo type="min"/>
        <cfvo type="percentile" val="50"/>
        <cfvo type="max"/>
        <color rgb="FFF8696B"/>
        <color rgb="FFFFEB84"/>
        <color rgb="FF63BE7B"/>
      </colorScale>
    </cfRule>
  </conditionalFormatting>
  <conditionalFormatting sqref="P23">
    <cfRule type="colorScale" priority="3039">
      <colorScale>
        <cfvo type="min"/>
        <cfvo type="percentile" val="50"/>
        <cfvo type="max"/>
        <color rgb="FFF8696B"/>
        <color rgb="FFFFEB84"/>
        <color rgb="FF63BE7B"/>
      </colorScale>
    </cfRule>
  </conditionalFormatting>
  <conditionalFormatting sqref="P25">
    <cfRule type="colorScale" priority="3038">
      <colorScale>
        <cfvo type="min"/>
        <cfvo type="percentile" val="50"/>
        <cfvo type="max"/>
        <color rgb="FFF8696B"/>
        <color rgb="FFFFEB84"/>
        <color rgb="FF63BE7B"/>
      </colorScale>
    </cfRule>
  </conditionalFormatting>
  <conditionalFormatting sqref="P23">
    <cfRule type="colorScale" priority="3036">
      <colorScale>
        <cfvo type="min"/>
        <cfvo type="percentile" val="50"/>
        <cfvo type="max"/>
        <color rgb="FFF8696B"/>
        <color rgb="FFFFEB84"/>
        <color rgb="FF63BE7B"/>
      </colorScale>
    </cfRule>
  </conditionalFormatting>
  <conditionalFormatting sqref="P23">
    <cfRule type="colorScale" priority="3035">
      <colorScale>
        <cfvo type="min"/>
        <cfvo type="percentile" val="50"/>
        <cfvo type="max"/>
        <color rgb="FFF8696B"/>
        <color rgb="FFFFEB84"/>
        <color rgb="FF63BE7B"/>
      </colorScale>
    </cfRule>
  </conditionalFormatting>
  <conditionalFormatting sqref="P24">
    <cfRule type="colorScale" priority="3034">
      <colorScale>
        <cfvo type="min"/>
        <cfvo type="percentile" val="50"/>
        <cfvo type="max"/>
        <color rgb="FFF8696B"/>
        <color rgb="FFFFEB84"/>
        <color rgb="FF63BE7B"/>
      </colorScale>
    </cfRule>
  </conditionalFormatting>
  <conditionalFormatting sqref="P25">
    <cfRule type="colorScale" priority="3032">
      <colorScale>
        <cfvo type="min"/>
        <cfvo type="percentile" val="50"/>
        <cfvo type="max"/>
        <color rgb="FFF8696B"/>
        <color rgb="FFFFEB84"/>
        <color rgb="FF63BE7B"/>
      </colorScale>
    </cfRule>
  </conditionalFormatting>
  <conditionalFormatting sqref="P25">
    <cfRule type="colorScale" priority="3031">
      <colorScale>
        <cfvo type="min"/>
        <cfvo type="percentile" val="50"/>
        <cfvo type="max"/>
        <color rgb="FFF8696B"/>
        <color rgb="FFFFEB84"/>
        <color rgb="FF63BE7B"/>
      </colorScale>
    </cfRule>
  </conditionalFormatting>
  <conditionalFormatting sqref="P24">
    <cfRule type="colorScale" priority="3030">
      <colorScale>
        <cfvo type="min"/>
        <cfvo type="percentile" val="50"/>
        <cfvo type="max"/>
        <color rgb="FFF8696B"/>
        <color rgb="FFFFEB84"/>
        <color rgb="FF63BE7B"/>
      </colorScale>
    </cfRule>
  </conditionalFormatting>
  <conditionalFormatting sqref="P23">
    <cfRule type="colorScale" priority="3028">
      <colorScale>
        <cfvo type="min"/>
        <cfvo type="percentile" val="50"/>
        <cfvo type="max"/>
        <color rgb="FFF8696B"/>
        <color rgb="FFFFEB84"/>
        <color rgb="FF63BE7B"/>
      </colorScale>
    </cfRule>
  </conditionalFormatting>
  <conditionalFormatting sqref="P24">
    <cfRule type="colorScale" priority="3027">
      <colorScale>
        <cfvo type="min"/>
        <cfvo type="percentile" val="50"/>
        <cfvo type="max"/>
        <color rgb="FFF8696B"/>
        <color rgb="FFFFEB84"/>
        <color rgb="FF63BE7B"/>
      </colorScale>
    </cfRule>
  </conditionalFormatting>
  <conditionalFormatting sqref="P25">
    <cfRule type="colorScale" priority="3025">
      <colorScale>
        <cfvo type="min"/>
        <cfvo type="percentile" val="50"/>
        <cfvo type="max"/>
        <color rgb="FFF8696B"/>
        <color rgb="FFFFEB84"/>
        <color rgb="FF63BE7B"/>
      </colorScale>
    </cfRule>
  </conditionalFormatting>
  <conditionalFormatting sqref="P23">
    <cfRule type="colorScale" priority="3022">
      <colorScale>
        <cfvo type="min"/>
        <cfvo type="percentile" val="50"/>
        <cfvo type="max"/>
        <color rgb="FFF8696B"/>
        <color rgb="FFFFEB84"/>
        <color rgb="FF63BE7B"/>
      </colorScale>
    </cfRule>
  </conditionalFormatting>
  <conditionalFormatting sqref="P24">
    <cfRule type="colorScale" priority="3021">
      <colorScale>
        <cfvo type="min"/>
        <cfvo type="percentile" val="50"/>
        <cfvo type="max"/>
        <color rgb="FFF8696B"/>
        <color rgb="FFFFEB84"/>
        <color rgb="FF63BE7B"/>
      </colorScale>
    </cfRule>
  </conditionalFormatting>
  <conditionalFormatting sqref="P25">
    <cfRule type="colorScale" priority="3019">
      <colorScale>
        <cfvo type="min"/>
        <cfvo type="percentile" val="50"/>
        <cfvo type="max"/>
        <color rgb="FFF8696B"/>
        <color rgb="FFFFEB84"/>
        <color rgb="FF63BE7B"/>
      </colorScale>
    </cfRule>
  </conditionalFormatting>
  <conditionalFormatting sqref="P25">
    <cfRule type="colorScale" priority="3018">
      <colorScale>
        <cfvo type="min"/>
        <cfvo type="percentile" val="50"/>
        <cfvo type="max"/>
        <color rgb="FFF8696B"/>
        <color rgb="FFFFEB84"/>
        <color rgb="FF63BE7B"/>
      </colorScale>
    </cfRule>
  </conditionalFormatting>
  <conditionalFormatting sqref="P30">
    <cfRule type="colorScale" priority="3017">
      <colorScale>
        <cfvo type="min"/>
        <cfvo type="percentile" val="50"/>
        <cfvo type="max"/>
        <color rgb="FFF8696B"/>
        <color rgb="FFFFEB84"/>
        <color rgb="FF63BE7B"/>
      </colorScale>
    </cfRule>
  </conditionalFormatting>
  <conditionalFormatting sqref="P31">
    <cfRule type="colorScale" priority="3015">
      <colorScale>
        <cfvo type="min"/>
        <cfvo type="percentile" val="50"/>
        <cfvo type="max"/>
        <color rgb="FFF8696B"/>
        <color rgb="FFFFEB84"/>
        <color rgb="FF63BE7B"/>
      </colorScale>
    </cfRule>
  </conditionalFormatting>
  <conditionalFormatting sqref="P32">
    <cfRule type="colorScale" priority="3014">
      <colorScale>
        <cfvo type="min"/>
        <cfvo type="percentile" val="50"/>
        <cfvo type="max"/>
        <color rgb="FFF8696B"/>
        <color rgb="FFFFEB84"/>
        <color rgb="FF63BE7B"/>
      </colorScale>
    </cfRule>
  </conditionalFormatting>
  <conditionalFormatting sqref="P33">
    <cfRule type="colorScale" priority="3012">
      <colorScale>
        <cfvo type="min"/>
        <cfvo type="percentile" val="50"/>
        <cfvo type="max"/>
        <color rgb="FFF8696B"/>
        <color rgb="FFFFEB84"/>
        <color rgb="FF63BE7B"/>
      </colorScale>
    </cfRule>
  </conditionalFormatting>
  <conditionalFormatting sqref="P33">
    <cfRule type="colorScale" priority="3011">
      <colorScale>
        <cfvo type="min"/>
        <cfvo type="percentile" val="50"/>
        <cfvo type="max"/>
        <color rgb="FFF8696B"/>
        <color rgb="FFFFEB84"/>
        <color rgb="FF63BE7B"/>
      </colorScale>
    </cfRule>
  </conditionalFormatting>
  <conditionalFormatting sqref="P31">
    <cfRule type="colorScale" priority="3010">
      <colorScale>
        <cfvo type="min"/>
        <cfvo type="percentile" val="50"/>
        <cfvo type="max"/>
        <color rgb="FFF8696B"/>
        <color rgb="FFFFEB84"/>
        <color rgb="FF63BE7B"/>
      </colorScale>
    </cfRule>
  </conditionalFormatting>
  <conditionalFormatting sqref="P33">
    <cfRule type="colorScale" priority="3009">
      <colorScale>
        <cfvo type="min"/>
        <cfvo type="percentile" val="50"/>
        <cfvo type="max"/>
        <color rgb="FFF8696B"/>
        <color rgb="FFFFEB84"/>
        <color rgb="FF63BE7B"/>
      </colorScale>
    </cfRule>
  </conditionalFormatting>
  <conditionalFormatting sqref="P31">
    <cfRule type="colorScale" priority="3007">
      <colorScale>
        <cfvo type="min"/>
        <cfvo type="percentile" val="50"/>
        <cfvo type="max"/>
        <color rgb="FFF8696B"/>
        <color rgb="FFFFEB84"/>
        <color rgb="FF63BE7B"/>
      </colorScale>
    </cfRule>
  </conditionalFormatting>
  <conditionalFormatting sqref="P31">
    <cfRule type="colorScale" priority="3006">
      <colorScale>
        <cfvo type="min"/>
        <cfvo type="percentile" val="50"/>
        <cfvo type="max"/>
        <color rgb="FFF8696B"/>
        <color rgb="FFFFEB84"/>
        <color rgb="FF63BE7B"/>
      </colorScale>
    </cfRule>
  </conditionalFormatting>
  <conditionalFormatting sqref="P32">
    <cfRule type="colorScale" priority="3005">
      <colorScale>
        <cfvo type="min"/>
        <cfvo type="percentile" val="50"/>
        <cfvo type="max"/>
        <color rgb="FFF8696B"/>
        <color rgb="FFFFEB84"/>
        <color rgb="FF63BE7B"/>
      </colorScale>
    </cfRule>
  </conditionalFormatting>
  <conditionalFormatting sqref="P33">
    <cfRule type="colorScale" priority="3003">
      <colorScale>
        <cfvo type="min"/>
        <cfvo type="percentile" val="50"/>
        <cfvo type="max"/>
        <color rgb="FFF8696B"/>
        <color rgb="FFFFEB84"/>
        <color rgb="FF63BE7B"/>
      </colorScale>
    </cfRule>
  </conditionalFormatting>
  <conditionalFormatting sqref="P33">
    <cfRule type="colorScale" priority="3002">
      <colorScale>
        <cfvo type="min"/>
        <cfvo type="percentile" val="50"/>
        <cfvo type="max"/>
        <color rgb="FFF8696B"/>
        <color rgb="FFFFEB84"/>
        <color rgb="FF63BE7B"/>
      </colorScale>
    </cfRule>
  </conditionalFormatting>
  <conditionalFormatting sqref="P32">
    <cfRule type="colorScale" priority="3001">
      <colorScale>
        <cfvo type="min"/>
        <cfvo type="percentile" val="50"/>
        <cfvo type="max"/>
        <color rgb="FFF8696B"/>
        <color rgb="FFFFEB84"/>
        <color rgb="FF63BE7B"/>
      </colorScale>
    </cfRule>
  </conditionalFormatting>
  <conditionalFormatting sqref="P31">
    <cfRule type="colorScale" priority="2999">
      <colorScale>
        <cfvo type="min"/>
        <cfvo type="percentile" val="50"/>
        <cfvo type="max"/>
        <color rgb="FFF8696B"/>
        <color rgb="FFFFEB84"/>
        <color rgb="FF63BE7B"/>
      </colorScale>
    </cfRule>
  </conditionalFormatting>
  <conditionalFormatting sqref="P32">
    <cfRule type="colorScale" priority="2998">
      <colorScale>
        <cfvo type="min"/>
        <cfvo type="percentile" val="50"/>
        <cfvo type="max"/>
        <color rgb="FFF8696B"/>
        <color rgb="FFFFEB84"/>
        <color rgb="FF63BE7B"/>
      </colorScale>
    </cfRule>
  </conditionalFormatting>
  <conditionalFormatting sqref="P33">
    <cfRule type="colorScale" priority="2996">
      <colorScale>
        <cfvo type="min"/>
        <cfvo type="percentile" val="50"/>
        <cfvo type="max"/>
        <color rgb="FFF8696B"/>
        <color rgb="FFFFEB84"/>
        <color rgb="FF63BE7B"/>
      </colorScale>
    </cfRule>
  </conditionalFormatting>
  <conditionalFormatting sqref="P31">
    <cfRule type="colorScale" priority="2993">
      <colorScale>
        <cfvo type="min"/>
        <cfvo type="percentile" val="50"/>
        <cfvo type="max"/>
        <color rgb="FFF8696B"/>
        <color rgb="FFFFEB84"/>
        <color rgb="FF63BE7B"/>
      </colorScale>
    </cfRule>
  </conditionalFormatting>
  <conditionalFormatting sqref="P32">
    <cfRule type="colorScale" priority="2992">
      <colorScale>
        <cfvo type="min"/>
        <cfvo type="percentile" val="50"/>
        <cfvo type="max"/>
        <color rgb="FFF8696B"/>
        <color rgb="FFFFEB84"/>
        <color rgb="FF63BE7B"/>
      </colorScale>
    </cfRule>
  </conditionalFormatting>
  <conditionalFormatting sqref="P33">
    <cfRule type="colorScale" priority="2990">
      <colorScale>
        <cfvo type="min"/>
        <cfvo type="percentile" val="50"/>
        <cfvo type="max"/>
        <color rgb="FFF8696B"/>
        <color rgb="FFFFEB84"/>
        <color rgb="FF63BE7B"/>
      </colorScale>
    </cfRule>
  </conditionalFormatting>
  <conditionalFormatting sqref="P33">
    <cfRule type="colorScale" priority="2989">
      <colorScale>
        <cfvo type="min"/>
        <cfvo type="percentile" val="50"/>
        <cfvo type="max"/>
        <color rgb="FFF8696B"/>
        <color rgb="FFFFEB84"/>
        <color rgb="FF63BE7B"/>
      </colorScale>
    </cfRule>
  </conditionalFormatting>
  <conditionalFormatting sqref="P36">
    <cfRule type="colorScale" priority="2988">
      <colorScale>
        <cfvo type="min"/>
        <cfvo type="percentile" val="50"/>
        <cfvo type="max"/>
        <color rgb="FFF8696B"/>
        <color rgb="FFFFEB84"/>
        <color rgb="FF63BE7B"/>
      </colorScale>
    </cfRule>
  </conditionalFormatting>
  <conditionalFormatting sqref="P34">
    <cfRule type="colorScale" priority="2987">
      <colorScale>
        <cfvo type="min"/>
        <cfvo type="percentile" val="50"/>
        <cfvo type="max"/>
        <color rgb="FFF8696B"/>
        <color rgb="FFFFEB84"/>
        <color rgb="FF63BE7B"/>
      </colorScale>
    </cfRule>
  </conditionalFormatting>
  <conditionalFormatting sqref="P35">
    <cfRule type="colorScale" priority="2986">
      <colorScale>
        <cfvo type="min"/>
        <cfvo type="percentile" val="50"/>
        <cfvo type="max"/>
        <color rgb="FFF8696B"/>
        <color rgb="FFFFEB84"/>
        <color rgb="FF63BE7B"/>
      </colorScale>
    </cfRule>
  </conditionalFormatting>
  <conditionalFormatting sqref="P36">
    <cfRule type="colorScale" priority="2985">
      <colorScale>
        <cfvo type="min"/>
        <cfvo type="percentile" val="50"/>
        <cfvo type="max"/>
        <color rgb="FFF8696B"/>
        <color rgb="FFFFEB84"/>
        <color rgb="FF63BE7B"/>
      </colorScale>
    </cfRule>
  </conditionalFormatting>
  <conditionalFormatting sqref="P36">
    <cfRule type="colorScale" priority="2984">
      <colorScale>
        <cfvo type="min"/>
        <cfvo type="percentile" val="50"/>
        <cfvo type="max"/>
        <color rgb="FFF8696B"/>
        <color rgb="FFFFEB84"/>
        <color rgb="FF63BE7B"/>
      </colorScale>
    </cfRule>
  </conditionalFormatting>
  <conditionalFormatting sqref="P36">
    <cfRule type="colorScale" priority="2983">
      <colorScale>
        <cfvo type="min"/>
        <cfvo type="percentile" val="50"/>
        <cfvo type="max"/>
        <color rgb="FFF8696B"/>
        <color rgb="FFFFEB84"/>
        <color rgb="FF63BE7B"/>
      </colorScale>
    </cfRule>
  </conditionalFormatting>
  <conditionalFormatting sqref="P37">
    <cfRule type="colorScale" priority="2981">
      <colorScale>
        <cfvo type="min"/>
        <cfvo type="percentile" val="50"/>
        <cfvo type="max"/>
        <color rgb="FFF8696B"/>
        <color rgb="FFFFEB84"/>
        <color rgb="FF63BE7B"/>
      </colorScale>
    </cfRule>
  </conditionalFormatting>
  <conditionalFormatting sqref="P35">
    <cfRule type="colorScale" priority="2980">
      <colorScale>
        <cfvo type="min"/>
        <cfvo type="percentile" val="50"/>
        <cfvo type="max"/>
        <color rgb="FFF8696B"/>
        <color rgb="FFFFEB84"/>
        <color rgb="FF63BE7B"/>
      </colorScale>
    </cfRule>
  </conditionalFormatting>
  <conditionalFormatting sqref="P34">
    <cfRule type="colorScale" priority="2979">
      <colorScale>
        <cfvo type="min"/>
        <cfvo type="percentile" val="50"/>
        <cfvo type="max"/>
        <color rgb="FFF8696B"/>
        <color rgb="FFFFEB84"/>
        <color rgb="FF63BE7B"/>
      </colorScale>
    </cfRule>
  </conditionalFormatting>
  <conditionalFormatting sqref="P35">
    <cfRule type="colorScale" priority="2978">
      <colorScale>
        <cfvo type="min"/>
        <cfvo type="percentile" val="50"/>
        <cfvo type="max"/>
        <color rgb="FFF8696B"/>
        <color rgb="FFFFEB84"/>
        <color rgb="FF63BE7B"/>
      </colorScale>
    </cfRule>
  </conditionalFormatting>
  <conditionalFormatting sqref="P36">
    <cfRule type="colorScale" priority="2976">
      <colorScale>
        <cfvo type="min"/>
        <cfvo type="percentile" val="50"/>
        <cfvo type="max"/>
        <color rgb="FFF8696B"/>
        <color rgb="FFFFEB84"/>
        <color rgb="FF63BE7B"/>
      </colorScale>
    </cfRule>
  </conditionalFormatting>
  <conditionalFormatting sqref="P37">
    <cfRule type="colorScale" priority="2973">
      <colorScale>
        <cfvo type="min"/>
        <cfvo type="percentile" val="50"/>
        <cfvo type="max"/>
        <color rgb="FFF8696B"/>
        <color rgb="FFFFEB84"/>
        <color rgb="FF63BE7B"/>
      </colorScale>
    </cfRule>
  </conditionalFormatting>
  <conditionalFormatting sqref="P36">
    <cfRule type="colorScale" priority="2972">
      <colorScale>
        <cfvo type="min"/>
        <cfvo type="percentile" val="50"/>
        <cfvo type="max"/>
        <color rgb="FFF8696B"/>
        <color rgb="FFFFEB84"/>
        <color rgb="FF63BE7B"/>
      </colorScale>
    </cfRule>
  </conditionalFormatting>
  <conditionalFormatting sqref="P37">
    <cfRule type="colorScale" priority="2970">
      <colorScale>
        <cfvo type="min"/>
        <cfvo type="percentile" val="50"/>
        <cfvo type="max"/>
        <color rgb="FFF8696B"/>
        <color rgb="FFFFEB84"/>
        <color rgb="FF63BE7B"/>
      </colorScale>
    </cfRule>
  </conditionalFormatting>
  <conditionalFormatting sqref="P34">
    <cfRule type="colorScale" priority="2969">
      <colorScale>
        <cfvo type="min"/>
        <cfvo type="percentile" val="50"/>
        <cfvo type="max"/>
        <color rgb="FFF8696B"/>
        <color rgb="FFFFEB84"/>
        <color rgb="FF63BE7B"/>
      </colorScale>
    </cfRule>
  </conditionalFormatting>
  <conditionalFormatting sqref="P35">
    <cfRule type="colorScale" priority="2967">
      <colorScale>
        <cfvo type="min"/>
        <cfvo type="percentile" val="50"/>
        <cfvo type="max"/>
        <color rgb="FFF8696B"/>
        <color rgb="FFFFEB84"/>
        <color rgb="FF63BE7B"/>
      </colorScale>
    </cfRule>
  </conditionalFormatting>
  <conditionalFormatting sqref="P36">
    <cfRule type="colorScale" priority="2966">
      <colorScale>
        <cfvo type="min"/>
        <cfvo type="percentile" val="50"/>
        <cfvo type="max"/>
        <color rgb="FFF8696B"/>
        <color rgb="FFFFEB84"/>
        <color rgb="FF63BE7B"/>
      </colorScale>
    </cfRule>
  </conditionalFormatting>
  <conditionalFormatting sqref="P37">
    <cfRule type="colorScale" priority="2964">
      <colorScale>
        <cfvo type="min"/>
        <cfvo type="percentile" val="50"/>
        <cfvo type="max"/>
        <color rgb="FFF8696B"/>
        <color rgb="FFFFEB84"/>
        <color rgb="FF63BE7B"/>
      </colorScale>
    </cfRule>
  </conditionalFormatting>
  <conditionalFormatting sqref="P37">
    <cfRule type="colorScale" priority="2963">
      <colorScale>
        <cfvo type="min"/>
        <cfvo type="percentile" val="50"/>
        <cfvo type="max"/>
        <color rgb="FFF8696B"/>
        <color rgb="FFFFEB84"/>
        <color rgb="FF63BE7B"/>
      </colorScale>
    </cfRule>
  </conditionalFormatting>
  <conditionalFormatting sqref="P35">
    <cfRule type="colorScale" priority="2962">
      <colorScale>
        <cfvo type="min"/>
        <cfvo type="percentile" val="50"/>
        <cfvo type="max"/>
        <color rgb="FFF8696B"/>
        <color rgb="FFFFEB84"/>
        <color rgb="FF63BE7B"/>
      </colorScale>
    </cfRule>
  </conditionalFormatting>
  <conditionalFormatting sqref="P37">
    <cfRule type="colorScale" priority="2961">
      <colorScale>
        <cfvo type="min"/>
        <cfvo type="percentile" val="50"/>
        <cfvo type="max"/>
        <color rgb="FFF8696B"/>
        <color rgb="FFFFEB84"/>
        <color rgb="FF63BE7B"/>
      </colorScale>
    </cfRule>
  </conditionalFormatting>
  <conditionalFormatting sqref="P35">
    <cfRule type="colorScale" priority="2959">
      <colorScale>
        <cfvo type="min"/>
        <cfvo type="percentile" val="50"/>
        <cfvo type="max"/>
        <color rgb="FFF8696B"/>
        <color rgb="FFFFEB84"/>
        <color rgb="FF63BE7B"/>
      </colorScale>
    </cfRule>
  </conditionalFormatting>
  <conditionalFormatting sqref="P35">
    <cfRule type="colorScale" priority="2958">
      <colorScale>
        <cfvo type="min"/>
        <cfvo type="percentile" val="50"/>
        <cfvo type="max"/>
        <color rgb="FFF8696B"/>
        <color rgb="FFFFEB84"/>
        <color rgb="FF63BE7B"/>
      </colorScale>
    </cfRule>
  </conditionalFormatting>
  <conditionalFormatting sqref="P36">
    <cfRule type="colorScale" priority="2957">
      <colorScale>
        <cfvo type="min"/>
        <cfvo type="percentile" val="50"/>
        <cfvo type="max"/>
        <color rgb="FFF8696B"/>
        <color rgb="FFFFEB84"/>
        <color rgb="FF63BE7B"/>
      </colorScale>
    </cfRule>
  </conditionalFormatting>
  <conditionalFormatting sqref="P37">
    <cfRule type="colorScale" priority="2955">
      <colorScale>
        <cfvo type="min"/>
        <cfvo type="percentile" val="50"/>
        <cfvo type="max"/>
        <color rgb="FFF8696B"/>
        <color rgb="FFFFEB84"/>
        <color rgb="FF63BE7B"/>
      </colorScale>
    </cfRule>
  </conditionalFormatting>
  <conditionalFormatting sqref="P37">
    <cfRule type="colorScale" priority="2954">
      <colorScale>
        <cfvo type="min"/>
        <cfvo type="percentile" val="50"/>
        <cfvo type="max"/>
        <color rgb="FFF8696B"/>
        <color rgb="FFFFEB84"/>
        <color rgb="FF63BE7B"/>
      </colorScale>
    </cfRule>
  </conditionalFormatting>
  <conditionalFormatting sqref="P36">
    <cfRule type="colorScale" priority="2953">
      <colorScale>
        <cfvo type="min"/>
        <cfvo type="percentile" val="50"/>
        <cfvo type="max"/>
        <color rgb="FFF8696B"/>
        <color rgb="FFFFEB84"/>
        <color rgb="FF63BE7B"/>
      </colorScale>
    </cfRule>
  </conditionalFormatting>
  <conditionalFormatting sqref="P35">
    <cfRule type="colorScale" priority="2951">
      <colorScale>
        <cfvo type="min"/>
        <cfvo type="percentile" val="50"/>
        <cfvo type="max"/>
        <color rgb="FFF8696B"/>
        <color rgb="FFFFEB84"/>
        <color rgb="FF63BE7B"/>
      </colorScale>
    </cfRule>
  </conditionalFormatting>
  <conditionalFormatting sqref="P36">
    <cfRule type="colorScale" priority="2950">
      <colorScale>
        <cfvo type="min"/>
        <cfvo type="percentile" val="50"/>
        <cfvo type="max"/>
        <color rgb="FFF8696B"/>
        <color rgb="FFFFEB84"/>
        <color rgb="FF63BE7B"/>
      </colorScale>
    </cfRule>
  </conditionalFormatting>
  <conditionalFormatting sqref="P37">
    <cfRule type="colorScale" priority="2948">
      <colorScale>
        <cfvo type="min"/>
        <cfvo type="percentile" val="50"/>
        <cfvo type="max"/>
        <color rgb="FFF8696B"/>
        <color rgb="FFFFEB84"/>
        <color rgb="FF63BE7B"/>
      </colorScale>
    </cfRule>
  </conditionalFormatting>
  <conditionalFormatting sqref="P35">
    <cfRule type="colorScale" priority="2945">
      <colorScale>
        <cfvo type="min"/>
        <cfvo type="percentile" val="50"/>
        <cfvo type="max"/>
        <color rgb="FFF8696B"/>
        <color rgb="FFFFEB84"/>
        <color rgb="FF63BE7B"/>
      </colorScale>
    </cfRule>
  </conditionalFormatting>
  <conditionalFormatting sqref="P36">
    <cfRule type="colorScale" priority="2944">
      <colorScale>
        <cfvo type="min"/>
        <cfvo type="percentile" val="50"/>
        <cfvo type="max"/>
        <color rgb="FFF8696B"/>
        <color rgb="FFFFEB84"/>
        <color rgb="FF63BE7B"/>
      </colorScale>
    </cfRule>
  </conditionalFormatting>
  <conditionalFormatting sqref="P37">
    <cfRule type="colorScale" priority="2942">
      <colorScale>
        <cfvo type="min"/>
        <cfvo type="percentile" val="50"/>
        <cfvo type="max"/>
        <color rgb="FFF8696B"/>
        <color rgb="FFFFEB84"/>
        <color rgb="FF63BE7B"/>
      </colorScale>
    </cfRule>
  </conditionalFormatting>
  <conditionalFormatting sqref="P37">
    <cfRule type="colorScale" priority="2941">
      <colorScale>
        <cfvo type="min"/>
        <cfvo type="percentile" val="50"/>
        <cfvo type="max"/>
        <color rgb="FFF8696B"/>
        <color rgb="FFFFEB84"/>
        <color rgb="FF63BE7B"/>
      </colorScale>
    </cfRule>
  </conditionalFormatting>
  <conditionalFormatting sqref="P39">
    <cfRule type="colorScale" priority="2940">
      <colorScale>
        <cfvo type="min"/>
        <cfvo type="percentile" val="50"/>
        <cfvo type="max"/>
        <color rgb="FFF8696B"/>
        <color rgb="FFFFEB84"/>
        <color rgb="FF63BE7B"/>
      </colorScale>
    </cfRule>
  </conditionalFormatting>
  <conditionalFormatting sqref="P41">
    <cfRule type="colorScale" priority="2939">
      <colorScale>
        <cfvo type="min"/>
        <cfvo type="percentile" val="50"/>
        <cfvo type="max"/>
        <color rgb="FFF8696B"/>
        <color rgb="FFFFEB84"/>
        <color rgb="FF63BE7B"/>
      </colorScale>
    </cfRule>
  </conditionalFormatting>
  <conditionalFormatting sqref="P44">
    <cfRule type="colorScale" priority="2938">
      <colorScale>
        <cfvo type="min"/>
        <cfvo type="percentile" val="50"/>
        <cfvo type="max"/>
        <color rgb="FFF8696B"/>
        <color rgb="FFFFEB84"/>
        <color rgb="FF63BE7B"/>
      </colorScale>
    </cfRule>
  </conditionalFormatting>
  <conditionalFormatting sqref="P46">
    <cfRule type="colorScale" priority="2937">
      <colorScale>
        <cfvo type="min"/>
        <cfvo type="percentile" val="50"/>
        <cfvo type="max"/>
        <color rgb="FFF8696B"/>
        <color rgb="FFFFEB84"/>
        <color rgb="FF63BE7B"/>
      </colorScale>
    </cfRule>
  </conditionalFormatting>
  <conditionalFormatting sqref="P39">
    <cfRule type="colorScale" priority="2934">
      <colorScale>
        <cfvo type="min"/>
        <cfvo type="percentile" val="50"/>
        <cfvo type="max"/>
        <color rgb="FFF8696B"/>
        <color rgb="FFFFEB84"/>
        <color rgb="FF63BE7B"/>
      </colorScale>
    </cfRule>
  </conditionalFormatting>
  <conditionalFormatting sqref="P39">
    <cfRule type="colorScale" priority="2933">
      <colorScale>
        <cfvo type="min"/>
        <cfvo type="percentile" val="50"/>
        <cfvo type="max"/>
        <color rgb="FFF8696B"/>
        <color rgb="FFFFEB84"/>
        <color rgb="FF63BE7B"/>
      </colorScale>
    </cfRule>
  </conditionalFormatting>
  <conditionalFormatting sqref="P40">
    <cfRule type="colorScale" priority="2932">
      <colorScale>
        <cfvo type="min"/>
        <cfvo type="percentile" val="50"/>
        <cfvo type="max"/>
        <color rgb="FFF8696B"/>
        <color rgb="FFFFEB84"/>
        <color rgb="FF63BE7B"/>
      </colorScale>
    </cfRule>
  </conditionalFormatting>
  <conditionalFormatting sqref="P41">
    <cfRule type="colorScale" priority="2930">
      <colorScale>
        <cfvo type="min"/>
        <cfvo type="percentile" val="50"/>
        <cfvo type="max"/>
        <color rgb="FFF8696B"/>
        <color rgb="FFFFEB84"/>
        <color rgb="FF63BE7B"/>
      </colorScale>
    </cfRule>
  </conditionalFormatting>
  <conditionalFormatting sqref="P41">
    <cfRule type="colorScale" priority="2929">
      <colorScale>
        <cfvo type="min"/>
        <cfvo type="percentile" val="50"/>
        <cfvo type="max"/>
        <color rgb="FFF8696B"/>
        <color rgb="FFFFEB84"/>
        <color rgb="FF63BE7B"/>
      </colorScale>
    </cfRule>
  </conditionalFormatting>
  <conditionalFormatting sqref="P42">
    <cfRule type="colorScale" priority="2928">
      <colorScale>
        <cfvo type="min"/>
        <cfvo type="percentile" val="50"/>
        <cfvo type="max"/>
        <color rgb="FFF8696B"/>
        <color rgb="FFFFEB84"/>
        <color rgb="FF63BE7B"/>
      </colorScale>
    </cfRule>
  </conditionalFormatting>
  <conditionalFormatting sqref="P43">
    <cfRule type="colorScale" priority="2927">
      <colorScale>
        <cfvo type="min"/>
        <cfvo type="percentile" val="50"/>
        <cfvo type="max"/>
        <color rgb="FFF8696B"/>
        <color rgb="FFFFEB84"/>
        <color rgb="FF63BE7B"/>
      </colorScale>
    </cfRule>
  </conditionalFormatting>
  <conditionalFormatting sqref="P44">
    <cfRule type="colorScale" priority="2926">
      <colorScale>
        <cfvo type="min"/>
        <cfvo type="percentile" val="50"/>
        <cfvo type="max"/>
        <color rgb="FFF8696B"/>
        <color rgb="FFFFEB84"/>
        <color rgb="FF63BE7B"/>
      </colorScale>
    </cfRule>
  </conditionalFormatting>
  <conditionalFormatting sqref="P44">
    <cfRule type="colorScale" priority="2925">
      <colorScale>
        <cfvo type="min"/>
        <cfvo type="percentile" val="50"/>
        <cfvo type="max"/>
        <color rgb="FFF8696B"/>
        <color rgb="FFFFEB84"/>
        <color rgb="FF63BE7B"/>
      </colorScale>
    </cfRule>
  </conditionalFormatting>
  <conditionalFormatting sqref="P44">
    <cfRule type="colorScale" priority="2924">
      <colorScale>
        <cfvo type="min"/>
        <cfvo type="percentile" val="50"/>
        <cfvo type="max"/>
        <color rgb="FFF8696B"/>
        <color rgb="FFFFEB84"/>
        <color rgb="FF63BE7B"/>
      </colorScale>
    </cfRule>
  </conditionalFormatting>
  <conditionalFormatting sqref="P45">
    <cfRule type="colorScale" priority="2922">
      <colorScale>
        <cfvo type="min"/>
        <cfvo type="percentile" val="50"/>
        <cfvo type="max"/>
        <color rgb="FFF8696B"/>
        <color rgb="FFFFEB84"/>
        <color rgb="FF63BE7B"/>
      </colorScale>
    </cfRule>
  </conditionalFormatting>
  <conditionalFormatting sqref="P46">
    <cfRule type="colorScale" priority="2921">
      <colorScale>
        <cfvo type="min"/>
        <cfvo type="percentile" val="50"/>
        <cfvo type="max"/>
        <color rgb="FFF8696B"/>
        <color rgb="FFFFEB84"/>
        <color rgb="FF63BE7B"/>
      </colorScale>
    </cfRule>
  </conditionalFormatting>
  <conditionalFormatting sqref="P46">
    <cfRule type="colorScale" priority="2920">
      <colorScale>
        <cfvo type="min"/>
        <cfvo type="percentile" val="50"/>
        <cfvo type="max"/>
        <color rgb="FFF8696B"/>
        <color rgb="FFFFEB84"/>
        <color rgb="FF63BE7B"/>
      </colorScale>
    </cfRule>
  </conditionalFormatting>
  <conditionalFormatting sqref="P46">
    <cfRule type="colorScale" priority="2919">
      <colorScale>
        <cfvo type="min"/>
        <cfvo type="percentile" val="50"/>
        <cfvo type="max"/>
        <color rgb="FFF8696B"/>
        <color rgb="FFFFEB84"/>
        <color rgb="FF63BE7B"/>
      </colorScale>
    </cfRule>
  </conditionalFormatting>
  <conditionalFormatting sqref="P47">
    <cfRule type="colorScale" priority="2918">
      <colorScale>
        <cfvo type="min"/>
        <cfvo type="percentile" val="50"/>
        <cfvo type="max"/>
        <color rgb="FFF8696B"/>
        <color rgb="FFFFEB84"/>
        <color rgb="FF63BE7B"/>
      </colorScale>
    </cfRule>
  </conditionalFormatting>
  <conditionalFormatting sqref="P48">
    <cfRule type="colorScale" priority="2917">
      <colorScale>
        <cfvo type="min"/>
        <cfvo type="percentile" val="50"/>
        <cfvo type="max"/>
        <color rgb="FFF8696B"/>
        <color rgb="FFFFEB84"/>
        <color rgb="FF63BE7B"/>
      </colorScale>
    </cfRule>
  </conditionalFormatting>
  <conditionalFormatting sqref="P49">
    <cfRule type="colorScale" priority="2913">
      <colorScale>
        <cfvo type="min"/>
        <cfvo type="percentile" val="50"/>
        <cfvo type="max"/>
        <color rgb="FFF8696B"/>
        <color rgb="FFFFEB84"/>
        <color rgb="FF63BE7B"/>
      </colorScale>
    </cfRule>
  </conditionalFormatting>
  <conditionalFormatting sqref="P40">
    <cfRule type="colorScale" priority="2912">
      <colorScale>
        <cfvo type="min"/>
        <cfvo type="percentile" val="50"/>
        <cfvo type="max"/>
        <color rgb="FFF8696B"/>
        <color rgb="FFFFEB84"/>
        <color rgb="FF63BE7B"/>
      </colorScale>
    </cfRule>
  </conditionalFormatting>
  <conditionalFormatting sqref="P39">
    <cfRule type="colorScale" priority="2910">
      <colorScale>
        <cfvo type="min"/>
        <cfvo type="percentile" val="50"/>
        <cfvo type="max"/>
        <color rgb="FFF8696B"/>
        <color rgb="FFFFEB84"/>
        <color rgb="FF63BE7B"/>
      </colorScale>
    </cfRule>
  </conditionalFormatting>
  <conditionalFormatting sqref="P40">
    <cfRule type="colorScale" priority="2909">
      <colorScale>
        <cfvo type="min"/>
        <cfvo type="percentile" val="50"/>
        <cfvo type="max"/>
        <color rgb="FFF8696B"/>
        <color rgb="FFFFEB84"/>
        <color rgb="FF63BE7B"/>
      </colorScale>
    </cfRule>
  </conditionalFormatting>
  <conditionalFormatting sqref="P43">
    <cfRule type="colorScale" priority="2907">
      <colorScale>
        <cfvo type="min"/>
        <cfvo type="percentile" val="50"/>
        <cfvo type="max"/>
        <color rgb="FFF8696B"/>
        <color rgb="FFFFEB84"/>
        <color rgb="FF63BE7B"/>
      </colorScale>
    </cfRule>
  </conditionalFormatting>
  <conditionalFormatting sqref="P41">
    <cfRule type="colorScale" priority="2906">
      <colorScale>
        <cfvo type="min"/>
        <cfvo type="percentile" val="50"/>
        <cfvo type="max"/>
        <color rgb="FFF8696B"/>
        <color rgb="FFFFEB84"/>
        <color rgb="FF63BE7B"/>
      </colorScale>
    </cfRule>
  </conditionalFormatting>
  <conditionalFormatting sqref="P42">
    <cfRule type="colorScale" priority="2905">
      <colorScale>
        <cfvo type="min"/>
        <cfvo type="percentile" val="50"/>
        <cfvo type="max"/>
        <color rgb="FFF8696B"/>
        <color rgb="FFFFEB84"/>
        <color rgb="FF63BE7B"/>
      </colorScale>
    </cfRule>
  </conditionalFormatting>
  <conditionalFormatting sqref="P43">
    <cfRule type="colorScale" priority="2904">
      <colorScale>
        <cfvo type="min"/>
        <cfvo type="percentile" val="50"/>
        <cfvo type="max"/>
        <color rgb="FFF8696B"/>
        <color rgb="FFFFEB84"/>
        <color rgb="FF63BE7B"/>
      </colorScale>
    </cfRule>
  </conditionalFormatting>
  <conditionalFormatting sqref="P44">
    <cfRule type="colorScale" priority="2902">
      <colorScale>
        <cfvo type="min"/>
        <cfvo type="percentile" val="50"/>
        <cfvo type="max"/>
        <color rgb="FFF8696B"/>
        <color rgb="FFFFEB84"/>
        <color rgb="FF63BE7B"/>
      </colorScale>
    </cfRule>
  </conditionalFormatting>
  <conditionalFormatting sqref="P45">
    <cfRule type="colorScale" priority="2899">
      <colorScale>
        <cfvo type="min"/>
        <cfvo type="percentile" val="50"/>
        <cfvo type="max"/>
        <color rgb="FFF8696B"/>
        <color rgb="FFFFEB84"/>
        <color rgb="FF63BE7B"/>
      </colorScale>
    </cfRule>
  </conditionalFormatting>
  <conditionalFormatting sqref="P46">
    <cfRule type="colorScale" priority="2898">
      <colorScale>
        <cfvo type="min"/>
        <cfvo type="percentile" val="50"/>
        <cfvo type="max"/>
        <color rgb="FFF8696B"/>
        <color rgb="FFFFEB84"/>
        <color rgb="FF63BE7B"/>
      </colorScale>
    </cfRule>
  </conditionalFormatting>
  <conditionalFormatting sqref="P44">
    <cfRule type="colorScale" priority="2897">
      <colorScale>
        <cfvo type="min"/>
        <cfvo type="percentile" val="50"/>
        <cfvo type="max"/>
        <color rgb="FFF8696B"/>
        <color rgb="FFFFEB84"/>
        <color rgb="FF63BE7B"/>
      </colorScale>
    </cfRule>
  </conditionalFormatting>
  <conditionalFormatting sqref="P46">
    <cfRule type="colorScale" priority="2896">
      <colorScale>
        <cfvo type="min"/>
        <cfvo type="percentile" val="50"/>
        <cfvo type="max"/>
        <color rgb="FFF8696B"/>
        <color rgb="FFFFEB84"/>
        <color rgb="FF63BE7B"/>
      </colorScale>
    </cfRule>
  </conditionalFormatting>
  <conditionalFormatting sqref="P45">
    <cfRule type="colorScale" priority="2894">
      <colorScale>
        <cfvo type="min"/>
        <cfvo type="percentile" val="50"/>
        <cfvo type="max"/>
        <color rgb="FFF8696B"/>
        <color rgb="FFFFEB84"/>
        <color rgb="FF63BE7B"/>
      </colorScale>
    </cfRule>
  </conditionalFormatting>
  <conditionalFormatting sqref="P46">
    <cfRule type="colorScale" priority="2893">
      <colorScale>
        <cfvo type="min"/>
        <cfvo type="percentile" val="50"/>
        <cfvo type="max"/>
        <color rgb="FFF8696B"/>
        <color rgb="FFFFEB84"/>
        <color rgb="FF63BE7B"/>
      </colorScale>
    </cfRule>
  </conditionalFormatting>
  <conditionalFormatting sqref="P48">
    <cfRule type="colorScale" priority="2892">
      <colorScale>
        <cfvo type="min"/>
        <cfvo type="percentile" val="50"/>
        <cfvo type="max"/>
        <color rgb="FFF8696B"/>
        <color rgb="FFFFEB84"/>
        <color rgb="FF63BE7B"/>
      </colorScale>
    </cfRule>
  </conditionalFormatting>
  <conditionalFormatting sqref="P47">
    <cfRule type="colorScale" priority="2891">
      <colorScale>
        <cfvo type="min"/>
        <cfvo type="percentile" val="50"/>
        <cfvo type="max"/>
        <color rgb="FFF8696B"/>
        <color rgb="FFFFEB84"/>
        <color rgb="FF63BE7B"/>
      </colorScale>
    </cfRule>
  </conditionalFormatting>
  <conditionalFormatting sqref="P48">
    <cfRule type="colorScale" priority="2890">
      <colorScale>
        <cfvo type="min"/>
        <cfvo type="percentile" val="50"/>
        <cfvo type="max"/>
        <color rgb="FFF8696B"/>
        <color rgb="FFFFEB84"/>
        <color rgb="FF63BE7B"/>
      </colorScale>
    </cfRule>
  </conditionalFormatting>
  <conditionalFormatting sqref="P48">
    <cfRule type="colorScale" priority="2889">
      <colorScale>
        <cfvo type="min"/>
        <cfvo type="percentile" val="50"/>
        <cfvo type="max"/>
        <color rgb="FFF8696B"/>
        <color rgb="FFFFEB84"/>
        <color rgb="FF63BE7B"/>
      </colorScale>
    </cfRule>
  </conditionalFormatting>
  <conditionalFormatting sqref="P49">
    <cfRule type="colorScale" priority="2887">
      <colorScale>
        <cfvo type="min"/>
        <cfvo type="percentile" val="50"/>
        <cfvo type="max"/>
        <color rgb="FFF8696B"/>
        <color rgb="FFFFEB84"/>
        <color rgb="FF63BE7B"/>
      </colorScale>
    </cfRule>
  </conditionalFormatting>
  <conditionalFormatting sqref="P47">
    <cfRule type="colorScale" priority="2886">
      <colorScale>
        <cfvo type="min"/>
        <cfvo type="percentile" val="50"/>
        <cfvo type="max"/>
        <color rgb="FFF8696B"/>
        <color rgb="FFFFEB84"/>
        <color rgb="FF63BE7B"/>
      </colorScale>
    </cfRule>
  </conditionalFormatting>
  <conditionalFormatting sqref="P49">
    <cfRule type="colorScale" priority="2885">
      <colorScale>
        <cfvo type="min"/>
        <cfvo type="percentile" val="50"/>
        <cfvo type="max"/>
        <color rgb="FFF8696B"/>
        <color rgb="FFFFEB84"/>
        <color rgb="FF63BE7B"/>
      </colorScale>
    </cfRule>
  </conditionalFormatting>
  <conditionalFormatting sqref="P48">
    <cfRule type="colorScale" priority="2884">
      <colorScale>
        <cfvo type="min"/>
        <cfvo type="percentile" val="50"/>
        <cfvo type="max"/>
        <color rgb="FFF8696B"/>
        <color rgb="FFFFEB84"/>
        <color rgb="FF63BE7B"/>
      </colorScale>
    </cfRule>
  </conditionalFormatting>
  <conditionalFormatting sqref="P49">
    <cfRule type="colorScale" priority="2882">
      <colorScale>
        <cfvo type="min"/>
        <cfvo type="percentile" val="50"/>
        <cfvo type="max"/>
        <color rgb="FFF8696B"/>
        <color rgb="FFFFEB84"/>
        <color rgb="FF63BE7B"/>
      </colorScale>
    </cfRule>
  </conditionalFormatting>
  <conditionalFormatting sqref="P39">
    <cfRule type="colorScale" priority="2879">
      <colorScale>
        <cfvo type="min"/>
        <cfvo type="percentile" val="50"/>
        <cfvo type="max"/>
        <color rgb="FFF8696B"/>
        <color rgb="FFFFEB84"/>
        <color rgb="FF63BE7B"/>
      </colorScale>
    </cfRule>
  </conditionalFormatting>
  <conditionalFormatting sqref="P40">
    <cfRule type="colorScale" priority="2878">
      <colorScale>
        <cfvo type="min"/>
        <cfvo type="percentile" val="50"/>
        <cfvo type="max"/>
        <color rgb="FFF8696B"/>
        <color rgb="FFFFEB84"/>
        <color rgb="FF63BE7B"/>
      </colorScale>
    </cfRule>
  </conditionalFormatting>
  <conditionalFormatting sqref="P41">
    <cfRule type="colorScale" priority="2876">
      <colorScale>
        <cfvo type="min"/>
        <cfvo type="percentile" val="50"/>
        <cfvo type="max"/>
        <color rgb="FFF8696B"/>
        <color rgb="FFFFEB84"/>
        <color rgb="FF63BE7B"/>
      </colorScale>
    </cfRule>
  </conditionalFormatting>
  <conditionalFormatting sqref="P41">
    <cfRule type="colorScale" priority="2875">
      <colorScale>
        <cfvo type="min"/>
        <cfvo type="percentile" val="50"/>
        <cfvo type="max"/>
        <color rgb="FFF8696B"/>
        <color rgb="FFFFEB84"/>
        <color rgb="FF63BE7B"/>
      </colorScale>
    </cfRule>
  </conditionalFormatting>
  <conditionalFormatting sqref="P42">
    <cfRule type="colorScale" priority="2874">
      <colorScale>
        <cfvo type="min"/>
        <cfvo type="percentile" val="50"/>
        <cfvo type="max"/>
        <color rgb="FFF8696B"/>
        <color rgb="FFFFEB84"/>
        <color rgb="FF63BE7B"/>
      </colorScale>
    </cfRule>
  </conditionalFormatting>
  <conditionalFormatting sqref="P43">
    <cfRule type="colorScale" priority="2872">
      <colorScale>
        <cfvo type="min"/>
        <cfvo type="percentile" val="50"/>
        <cfvo type="max"/>
        <color rgb="FFF8696B"/>
        <color rgb="FFFFEB84"/>
        <color rgb="FF63BE7B"/>
      </colorScale>
    </cfRule>
  </conditionalFormatting>
  <conditionalFormatting sqref="P44">
    <cfRule type="colorScale" priority="2871">
      <colorScale>
        <cfvo type="min"/>
        <cfvo type="percentile" val="50"/>
        <cfvo type="max"/>
        <color rgb="FFF8696B"/>
        <color rgb="FFFFEB84"/>
        <color rgb="FF63BE7B"/>
      </colorScale>
    </cfRule>
  </conditionalFormatting>
  <conditionalFormatting sqref="P45">
    <cfRule type="colorScale" priority="2869">
      <colorScale>
        <cfvo type="min"/>
        <cfvo type="percentile" val="50"/>
        <cfvo type="max"/>
        <color rgb="FFF8696B"/>
        <color rgb="FFFFEB84"/>
        <color rgb="FF63BE7B"/>
      </colorScale>
    </cfRule>
  </conditionalFormatting>
  <conditionalFormatting sqref="P45">
    <cfRule type="colorScale" priority="2868">
      <colorScale>
        <cfvo type="min"/>
        <cfvo type="percentile" val="50"/>
        <cfvo type="max"/>
        <color rgb="FFF8696B"/>
        <color rgb="FFFFEB84"/>
        <color rgb="FF63BE7B"/>
      </colorScale>
    </cfRule>
  </conditionalFormatting>
  <conditionalFormatting sqref="P43">
    <cfRule type="colorScale" priority="2867">
      <colorScale>
        <cfvo type="min"/>
        <cfvo type="percentile" val="50"/>
        <cfvo type="max"/>
        <color rgb="FFF8696B"/>
        <color rgb="FFFFEB84"/>
        <color rgb="FF63BE7B"/>
      </colorScale>
    </cfRule>
  </conditionalFormatting>
  <conditionalFormatting sqref="P45">
    <cfRule type="colorScale" priority="2866">
      <colorScale>
        <cfvo type="min"/>
        <cfvo type="percentile" val="50"/>
        <cfvo type="max"/>
        <color rgb="FFF8696B"/>
        <color rgb="FFFFEB84"/>
        <color rgb="FF63BE7B"/>
      </colorScale>
    </cfRule>
  </conditionalFormatting>
  <conditionalFormatting sqref="P43">
    <cfRule type="colorScale" priority="2864">
      <colorScale>
        <cfvo type="min"/>
        <cfvo type="percentile" val="50"/>
        <cfvo type="max"/>
        <color rgb="FFF8696B"/>
        <color rgb="FFFFEB84"/>
        <color rgb="FF63BE7B"/>
      </colorScale>
    </cfRule>
  </conditionalFormatting>
  <conditionalFormatting sqref="P43">
    <cfRule type="colorScale" priority="2863">
      <colorScale>
        <cfvo type="min"/>
        <cfvo type="percentile" val="50"/>
        <cfvo type="max"/>
        <color rgb="FFF8696B"/>
        <color rgb="FFFFEB84"/>
        <color rgb="FF63BE7B"/>
      </colorScale>
    </cfRule>
  </conditionalFormatting>
  <conditionalFormatting sqref="P44">
    <cfRule type="colorScale" priority="2862">
      <colorScale>
        <cfvo type="min"/>
        <cfvo type="percentile" val="50"/>
        <cfvo type="max"/>
        <color rgb="FFF8696B"/>
        <color rgb="FFFFEB84"/>
        <color rgb="FF63BE7B"/>
      </colorScale>
    </cfRule>
  </conditionalFormatting>
  <conditionalFormatting sqref="P45">
    <cfRule type="colorScale" priority="2860">
      <colorScale>
        <cfvo type="min"/>
        <cfvo type="percentile" val="50"/>
        <cfvo type="max"/>
        <color rgb="FFF8696B"/>
        <color rgb="FFFFEB84"/>
        <color rgb="FF63BE7B"/>
      </colorScale>
    </cfRule>
  </conditionalFormatting>
  <conditionalFormatting sqref="P45">
    <cfRule type="colorScale" priority="2859">
      <colorScale>
        <cfvo type="min"/>
        <cfvo type="percentile" val="50"/>
        <cfvo type="max"/>
        <color rgb="FFF8696B"/>
        <color rgb="FFFFEB84"/>
        <color rgb="FF63BE7B"/>
      </colorScale>
    </cfRule>
  </conditionalFormatting>
  <conditionalFormatting sqref="P44">
    <cfRule type="colorScale" priority="2858">
      <colorScale>
        <cfvo type="min"/>
        <cfvo type="percentile" val="50"/>
        <cfvo type="max"/>
        <color rgb="FFF8696B"/>
        <color rgb="FFFFEB84"/>
        <color rgb="FF63BE7B"/>
      </colorScale>
    </cfRule>
  </conditionalFormatting>
  <conditionalFormatting sqref="P43">
    <cfRule type="colorScale" priority="2856">
      <colorScale>
        <cfvo type="min"/>
        <cfvo type="percentile" val="50"/>
        <cfvo type="max"/>
        <color rgb="FFF8696B"/>
        <color rgb="FFFFEB84"/>
        <color rgb="FF63BE7B"/>
      </colorScale>
    </cfRule>
  </conditionalFormatting>
  <conditionalFormatting sqref="P44">
    <cfRule type="colorScale" priority="2855">
      <colorScale>
        <cfvo type="min"/>
        <cfvo type="percentile" val="50"/>
        <cfvo type="max"/>
        <color rgb="FFF8696B"/>
        <color rgb="FFFFEB84"/>
        <color rgb="FF63BE7B"/>
      </colorScale>
    </cfRule>
  </conditionalFormatting>
  <conditionalFormatting sqref="P45">
    <cfRule type="colorScale" priority="2853">
      <colorScale>
        <cfvo type="min"/>
        <cfvo type="percentile" val="50"/>
        <cfvo type="max"/>
        <color rgb="FFF8696B"/>
        <color rgb="FFFFEB84"/>
        <color rgb="FF63BE7B"/>
      </colorScale>
    </cfRule>
  </conditionalFormatting>
  <conditionalFormatting sqref="P43">
    <cfRule type="colorScale" priority="2850">
      <colorScale>
        <cfvo type="min"/>
        <cfvo type="percentile" val="50"/>
        <cfvo type="max"/>
        <color rgb="FFF8696B"/>
        <color rgb="FFFFEB84"/>
        <color rgb="FF63BE7B"/>
      </colorScale>
    </cfRule>
  </conditionalFormatting>
  <conditionalFormatting sqref="P44">
    <cfRule type="colorScale" priority="2849">
      <colorScale>
        <cfvo type="min"/>
        <cfvo type="percentile" val="50"/>
        <cfvo type="max"/>
        <color rgb="FFF8696B"/>
        <color rgb="FFFFEB84"/>
        <color rgb="FF63BE7B"/>
      </colorScale>
    </cfRule>
  </conditionalFormatting>
  <conditionalFormatting sqref="P45">
    <cfRule type="colorScale" priority="2847">
      <colorScale>
        <cfvo type="min"/>
        <cfvo type="percentile" val="50"/>
        <cfvo type="max"/>
        <color rgb="FFF8696B"/>
        <color rgb="FFFFEB84"/>
        <color rgb="FF63BE7B"/>
      </colorScale>
    </cfRule>
  </conditionalFormatting>
  <conditionalFormatting sqref="P45">
    <cfRule type="colorScale" priority="2846">
      <colorScale>
        <cfvo type="min"/>
        <cfvo type="percentile" val="50"/>
        <cfvo type="max"/>
        <color rgb="FFF8696B"/>
        <color rgb="FFFFEB84"/>
        <color rgb="FF63BE7B"/>
      </colorScale>
    </cfRule>
  </conditionalFormatting>
  <conditionalFormatting sqref="P48">
    <cfRule type="colorScale" priority="2845">
      <colorScale>
        <cfvo type="min"/>
        <cfvo type="percentile" val="50"/>
        <cfvo type="max"/>
        <color rgb="FFF8696B"/>
        <color rgb="FFFFEB84"/>
        <color rgb="FF63BE7B"/>
      </colorScale>
    </cfRule>
  </conditionalFormatting>
  <conditionalFormatting sqref="P46">
    <cfRule type="colorScale" priority="2844">
      <colorScale>
        <cfvo type="min"/>
        <cfvo type="percentile" val="50"/>
        <cfvo type="max"/>
        <color rgb="FFF8696B"/>
        <color rgb="FFFFEB84"/>
        <color rgb="FF63BE7B"/>
      </colorScale>
    </cfRule>
  </conditionalFormatting>
  <conditionalFormatting sqref="P47">
    <cfRule type="colorScale" priority="2843">
      <colorScale>
        <cfvo type="min"/>
        <cfvo type="percentile" val="50"/>
        <cfvo type="max"/>
        <color rgb="FFF8696B"/>
        <color rgb="FFFFEB84"/>
        <color rgb="FF63BE7B"/>
      </colorScale>
    </cfRule>
  </conditionalFormatting>
  <conditionalFormatting sqref="P48">
    <cfRule type="colorScale" priority="2842">
      <colorScale>
        <cfvo type="min"/>
        <cfvo type="percentile" val="50"/>
        <cfvo type="max"/>
        <color rgb="FFF8696B"/>
        <color rgb="FFFFEB84"/>
        <color rgb="FF63BE7B"/>
      </colorScale>
    </cfRule>
  </conditionalFormatting>
  <conditionalFormatting sqref="P48">
    <cfRule type="colorScale" priority="2841">
      <colorScale>
        <cfvo type="min"/>
        <cfvo type="percentile" val="50"/>
        <cfvo type="max"/>
        <color rgb="FFF8696B"/>
        <color rgb="FFFFEB84"/>
        <color rgb="FF63BE7B"/>
      </colorScale>
    </cfRule>
  </conditionalFormatting>
  <conditionalFormatting sqref="P48">
    <cfRule type="colorScale" priority="2840">
      <colorScale>
        <cfvo type="min"/>
        <cfvo type="percentile" val="50"/>
        <cfvo type="max"/>
        <color rgb="FFF8696B"/>
        <color rgb="FFFFEB84"/>
        <color rgb="FF63BE7B"/>
      </colorScale>
    </cfRule>
  </conditionalFormatting>
  <conditionalFormatting sqref="P49">
    <cfRule type="colorScale" priority="2838">
      <colorScale>
        <cfvo type="min"/>
        <cfvo type="percentile" val="50"/>
        <cfvo type="max"/>
        <color rgb="FFF8696B"/>
        <color rgb="FFFFEB84"/>
        <color rgb="FF63BE7B"/>
      </colorScale>
    </cfRule>
  </conditionalFormatting>
  <conditionalFormatting sqref="P47">
    <cfRule type="colorScale" priority="2837">
      <colorScale>
        <cfvo type="min"/>
        <cfvo type="percentile" val="50"/>
        <cfvo type="max"/>
        <color rgb="FFF8696B"/>
        <color rgb="FFFFEB84"/>
        <color rgb="FF63BE7B"/>
      </colorScale>
    </cfRule>
  </conditionalFormatting>
  <conditionalFormatting sqref="P46">
    <cfRule type="colorScale" priority="2836">
      <colorScale>
        <cfvo type="min"/>
        <cfvo type="percentile" val="50"/>
        <cfvo type="max"/>
        <color rgb="FFF8696B"/>
        <color rgb="FFFFEB84"/>
        <color rgb="FF63BE7B"/>
      </colorScale>
    </cfRule>
  </conditionalFormatting>
  <conditionalFormatting sqref="P47">
    <cfRule type="colorScale" priority="2835">
      <colorScale>
        <cfvo type="min"/>
        <cfvo type="percentile" val="50"/>
        <cfvo type="max"/>
        <color rgb="FFF8696B"/>
        <color rgb="FFFFEB84"/>
        <color rgb="FF63BE7B"/>
      </colorScale>
    </cfRule>
  </conditionalFormatting>
  <conditionalFormatting sqref="P48">
    <cfRule type="colorScale" priority="2833">
      <colorScale>
        <cfvo type="min"/>
        <cfvo type="percentile" val="50"/>
        <cfvo type="max"/>
        <color rgb="FFF8696B"/>
        <color rgb="FFFFEB84"/>
        <color rgb="FF63BE7B"/>
      </colorScale>
    </cfRule>
  </conditionalFormatting>
  <conditionalFormatting sqref="P49">
    <cfRule type="colorScale" priority="2830">
      <colorScale>
        <cfvo type="min"/>
        <cfvo type="percentile" val="50"/>
        <cfvo type="max"/>
        <color rgb="FFF8696B"/>
        <color rgb="FFFFEB84"/>
        <color rgb="FF63BE7B"/>
      </colorScale>
    </cfRule>
  </conditionalFormatting>
  <conditionalFormatting sqref="P48">
    <cfRule type="colorScale" priority="2829">
      <colorScale>
        <cfvo type="min"/>
        <cfvo type="percentile" val="50"/>
        <cfvo type="max"/>
        <color rgb="FFF8696B"/>
        <color rgb="FFFFEB84"/>
        <color rgb="FF63BE7B"/>
      </colorScale>
    </cfRule>
  </conditionalFormatting>
  <conditionalFormatting sqref="P49">
    <cfRule type="colorScale" priority="2827">
      <colorScale>
        <cfvo type="min"/>
        <cfvo type="percentile" val="50"/>
        <cfvo type="max"/>
        <color rgb="FFF8696B"/>
        <color rgb="FFFFEB84"/>
        <color rgb="FF63BE7B"/>
      </colorScale>
    </cfRule>
  </conditionalFormatting>
  <conditionalFormatting sqref="P46">
    <cfRule type="colorScale" priority="2826">
      <colorScale>
        <cfvo type="min"/>
        <cfvo type="percentile" val="50"/>
        <cfvo type="max"/>
        <color rgb="FFF8696B"/>
        <color rgb="FFFFEB84"/>
        <color rgb="FF63BE7B"/>
      </colorScale>
    </cfRule>
  </conditionalFormatting>
  <conditionalFormatting sqref="P47">
    <cfRule type="colorScale" priority="2824">
      <colorScale>
        <cfvo type="min"/>
        <cfvo type="percentile" val="50"/>
        <cfvo type="max"/>
        <color rgb="FFF8696B"/>
        <color rgb="FFFFEB84"/>
        <color rgb="FF63BE7B"/>
      </colorScale>
    </cfRule>
  </conditionalFormatting>
  <conditionalFormatting sqref="P48">
    <cfRule type="colorScale" priority="2823">
      <colorScale>
        <cfvo type="min"/>
        <cfvo type="percentile" val="50"/>
        <cfvo type="max"/>
        <color rgb="FFF8696B"/>
        <color rgb="FFFFEB84"/>
        <color rgb="FF63BE7B"/>
      </colorScale>
    </cfRule>
  </conditionalFormatting>
  <conditionalFormatting sqref="P49">
    <cfRule type="colorScale" priority="2821">
      <colorScale>
        <cfvo type="min"/>
        <cfvo type="percentile" val="50"/>
        <cfvo type="max"/>
        <color rgb="FFF8696B"/>
        <color rgb="FFFFEB84"/>
        <color rgb="FF63BE7B"/>
      </colorScale>
    </cfRule>
  </conditionalFormatting>
  <conditionalFormatting sqref="P49">
    <cfRule type="colorScale" priority="2820">
      <colorScale>
        <cfvo type="min"/>
        <cfvo type="percentile" val="50"/>
        <cfvo type="max"/>
        <color rgb="FFF8696B"/>
        <color rgb="FFFFEB84"/>
        <color rgb="FF63BE7B"/>
      </colorScale>
    </cfRule>
  </conditionalFormatting>
  <conditionalFormatting sqref="P47">
    <cfRule type="colorScale" priority="2819">
      <colorScale>
        <cfvo type="min"/>
        <cfvo type="percentile" val="50"/>
        <cfvo type="max"/>
        <color rgb="FFF8696B"/>
        <color rgb="FFFFEB84"/>
        <color rgb="FF63BE7B"/>
      </colorScale>
    </cfRule>
  </conditionalFormatting>
  <conditionalFormatting sqref="P49">
    <cfRule type="colorScale" priority="2818">
      <colorScale>
        <cfvo type="min"/>
        <cfvo type="percentile" val="50"/>
        <cfvo type="max"/>
        <color rgb="FFF8696B"/>
        <color rgb="FFFFEB84"/>
        <color rgb="FF63BE7B"/>
      </colorScale>
    </cfRule>
  </conditionalFormatting>
  <conditionalFormatting sqref="P47">
    <cfRule type="colorScale" priority="2816">
      <colorScale>
        <cfvo type="min"/>
        <cfvo type="percentile" val="50"/>
        <cfvo type="max"/>
        <color rgb="FFF8696B"/>
        <color rgb="FFFFEB84"/>
        <color rgb="FF63BE7B"/>
      </colorScale>
    </cfRule>
  </conditionalFormatting>
  <conditionalFormatting sqref="P47">
    <cfRule type="colorScale" priority="2815">
      <colorScale>
        <cfvo type="min"/>
        <cfvo type="percentile" val="50"/>
        <cfvo type="max"/>
        <color rgb="FFF8696B"/>
        <color rgb="FFFFEB84"/>
        <color rgb="FF63BE7B"/>
      </colorScale>
    </cfRule>
  </conditionalFormatting>
  <conditionalFormatting sqref="P48">
    <cfRule type="colorScale" priority="2814">
      <colorScale>
        <cfvo type="min"/>
        <cfvo type="percentile" val="50"/>
        <cfvo type="max"/>
        <color rgb="FFF8696B"/>
        <color rgb="FFFFEB84"/>
        <color rgb="FF63BE7B"/>
      </colorScale>
    </cfRule>
  </conditionalFormatting>
  <conditionalFormatting sqref="P49">
    <cfRule type="colorScale" priority="2812">
      <colorScale>
        <cfvo type="min"/>
        <cfvo type="percentile" val="50"/>
        <cfvo type="max"/>
        <color rgb="FFF8696B"/>
        <color rgb="FFFFEB84"/>
        <color rgb="FF63BE7B"/>
      </colorScale>
    </cfRule>
  </conditionalFormatting>
  <conditionalFormatting sqref="P49">
    <cfRule type="colorScale" priority="2811">
      <colorScale>
        <cfvo type="min"/>
        <cfvo type="percentile" val="50"/>
        <cfvo type="max"/>
        <color rgb="FFF8696B"/>
        <color rgb="FFFFEB84"/>
        <color rgb="FF63BE7B"/>
      </colorScale>
    </cfRule>
  </conditionalFormatting>
  <conditionalFormatting sqref="P48">
    <cfRule type="colorScale" priority="2810">
      <colorScale>
        <cfvo type="min"/>
        <cfvo type="percentile" val="50"/>
        <cfvo type="max"/>
        <color rgb="FFF8696B"/>
        <color rgb="FFFFEB84"/>
        <color rgb="FF63BE7B"/>
      </colorScale>
    </cfRule>
  </conditionalFormatting>
  <conditionalFormatting sqref="P47">
    <cfRule type="colorScale" priority="2808">
      <colorScale>
        <cfvo type="min"/>
        <cfvo type="percentile" val="50"/>
        <cfvo type="max"/>
        <color rgb="FFF8696B"/>
        <color rgb="FFFFEB84"/>
        <color rgb="FF63BE7B"/>
      </colorScale>
    </cfRule>
  </conditionalFormatting>
  <conditionalFormatting sqref="P48">
    <cfRule type="colorScale" priority="2807">
      <colorScale>
        <cfvo type="min"/>
        <cfvo type="percentile" val="50"/>
        <cfvo type="max"/>
        <color rgb="FFF8696B"/>
        <color rgb="FFFFEB84"/>
        <color rgb="FF63BE7B"/>
      </colorScale>
    </cfRule>
  </conditionalFormatting>
  <conditionalFormatting sqref="P49">
    <cfRule type="colorScale" priority="2805">
      <colorScale>
        <cfvo type="min"/>
        <cfvo type="percentile" val="50"/>
        <cfvo type="max"/>
        <color rgb="FFF8696B"/>
        <color rgb="FFFFEB84"/>
        <color rgb="FF63BE7B"/>
      </colorScale>
    </cfRule>
  </conditionalFormatting>
  <conditionalFormatting sqref="P47">
    <cfRule type="colorScale" priority="2802">
      <colorScale>
        <cfvo type="min"/>
        <cfvo type="percentile" val="50"/>
        <cfvo type="max"/>
        <color rgb="FFF8696B"/>
        <color rgb="FFFFEB84"/>
        <color rgb="FF63BE7B"/>
      </colorScale>
    </cfRule>
  </conditionalFormatting>
  <conditionalFormatting sqref="P48">
    <cfRule type="colorScale" priority="2801">
      <colorScale>
        <cfvo type="min"/>
        <cfvo type="percentile" val="50"/>
        <cfvo type="max"/>
        <color rgb="FFF8696B"/>
        <color rgb="FFFFEB84"/>
        <color rgb="FF63BE7B"/>
      </colorScale>
    </cfRule>
  </conditionalFormatting>
  <conditionalFormatting sqref="P49">
    <cfRule type="colorScale" priority="2799">
      <colorScale>
        <cfvo type="min"/>
        <cfvo type="percentile" val="50"/>
        <cfvo type="max"/>
        <color rgb="FFF8696B"/>
        <color rgb="FFFFEB84"/>
        <color rgb="FF63BE7B"/>
      </colorScale>
    </cfRule>
  </conditionalFormatting>
  <conditionalFormatting sqref="P49">
    <cfRule type="colorScale" priority="2798">
      <colorScale>
        <cfvo type="min"/>
        <cfvo type="percentile" val="50"/>
        <cfvo type="max"/>
        <color rgb="FFF8696B"/>
        <color rgb="FFFFEB84"/>
        <color rgb="FF63BE7B"/>
      </colorScale>
    </cfRule>
  </conditionalFormatting>
  <conditionalFormatting sqref="P50">
    <cfRule type="colorScale" priority="2797">
      <colorScale>
        <cfvo type="min"/>
        <cfvo type="percentile" val="50"/>
        <cfvo type="max"/>
        <color rgb="FFF8696B"/>
        <color rgb="FFFFEB84"/>
        <color rgb="FF63BE7B"/>
      </colorScale>
    </cfRule>
  </conditionalFormatting>
  <conditionalFormatting sqref="P55">
    <cfRule type="colorScale" priority="2795">
      <colorScale>
        <cfvo type="min"/>
        <cfvo type="percentile" val="50"/>
        <cfvo type="max"/>
        <color rgb="FFF8696B"/>
        <color rgb="FFFFEB84"/>
        <color rgb="FF63BE7B"/>
      </colorScale>
    </cfRule>
  </conditionalFormatting>
  <conditionalFormatting sqref="P57">
    <cfRule type="colorScale" priority="2794">
      <colorScale>
        <cfvo type="min"/>
        <cfvo type="percentile" val="50"/>
        <cfvo type="max"/>
        <color rgb="FFF8696B"/>
        <color rgb="FFFFEB84"/>
        <color rgb="FF63BE7B"/>
      </colorScale>
    </cfRule>
  </conditionalFormatting>
  <conditionalFormatting sqref="P60">
    <cfRule type="colorScale" priority="2793">
      <colorScale>
        <cfvo type="min"/>
        <cfvo type="percentile" val="50"/>
        <cfvo type="max"/>
        <color rgb="FFF8696B"/>
        <color rgb="FFFFEB84"/>
        <color rgb="FF63BE7B"/>
      </colorScale>
    </cfRule>
  </conditionalFormatting>
  <conditionalFormatting sqref="P62">
    <cfRule type="colorScale" priority="2792">
      <colorScale>
        <cfvo type="min"/>
        <cfvo type="percentile" val="50"/>
        <cfvo type="max"/>
        <color rgb="FFF8696B"/>
        <color rgb="FFFFEB84"/>
        <color rgb="FF63BE7B"/>
      </colorScale>
    </cfRule>
  </conditionalFormatting>
  <conditionalFormatting sqref="P51">
    <cfRule type="colorScale" priority="3288">
      <colorScale>
        <cfvo type="min"/>
        <cfvo type="percentile" val="50"/>
        <cfvo type="max"/>
        <color rgb="FFF8696B"/>
        <color rgb="FFFFEB84"/>
        <color rgb="FF63BE7B"/>
      </colorScale>
    </cfRule>
  </conditionalFormatting>
  <conditionalFormatting sqref="P52">
    <cfRule type="colorScale" priority="2789">
      <colorScale>
        <cfvo type="min"/>
        <cfvo type="percentile" val="50"/>
        <cfvo type="max"/>
        <color rgb="FFF8696B"/>
        <color rgb="FFFFEB84"/>
        <color rgb="FF63BE7B"/>
      </colorScale>
    </cfRule>
  </conditionalFormatting>
  <conditionalFormatting sqref="P53">
    <cfRule type="colorScale" priority="2787">
      <colorScale>
        <cfvo type="min"/>
        <cfvo type="percentile" val="50"/>
        <cfvo type="max"/>
        <color rgb="FFF8696B"/>
        <color rgb="FFFFEB84"/>
        <color rgb="FF63BE7B"/>
      </colorScale>
    </cfRule>
  </conditionalFormatting>
  <conditionalFormatting sqref="P55">
    <cfRule type="colorScale" priority="2785">
      <colorScale>
        <cfvo type="min"/>
        <cfvo type="percentile" val="50"/>
        <cfvo type="max"/>
        <color rgb="FFF8696B"/>
        <color rgb="FFFFEB84"/>
        <color rgb="FF63BE7B"/>
      </colorScale>
    </cfRule>
  </conditionalFormatting>
  <conditionalFormatting sqref="P55">
    <cfRule type="colorScale" priority="2784">
      <colorScale>
        <cfvo type="min"/>
        <cfvo type="percentile" val="50"/>
        <cfvo type="max"/>
        <color rgb="FFF8696B"/>
        <color rgb="FFFFEB84"/>
        <color rgb="FF63BE7B"/>
      </colorScale>
    </cfRule>
  </conditionalFormatting>
  <conditionalFormatting sqref="P56">
    <cfRule type="colorScale" priority="2783">
      <colorScale>
        <cfvo type="min"/>
        <cfvo type="percentile" val="50"/>
        <cfvo type="max"/>
        <color rgb="FFF8696B"/>
        <color rgb="FFFFEB84"/>
        <color rgb="FF63BE7B"/>
      </colorScale>
    </cfRule>
  </conditionalFormatting>
  <conditionalFormatting sqref="P57">
    <cfRule type="colorScale" priority="2781">
      <colorScale>
        <cfvo type="min"/>
        <cfvo type="percentile" val="50"/>
        <cfvo type="max"/>
        <color rgb="FFF8696B"/>
        <color rgb="FFFFEB84"/>
        <color rgb="FF63BE7B"/>
      </colorScale>
    </cfRule>
  </conditionalFormatting>
  <conditionalFormatting sqref="P57">
    <cfRule type="colorScale" priority="2780">
      <colorScale>
        <cfvo type="min"/>
        <cfvo type="percentile" val="50"/>
        <cfvo type="max"/>
        <color rgb="FFF8696B"/>
        <color rgb="FFFFEB84"/>
        <color rgb="FF63BE7B"/>
      </colorScale>
    </cfRule>
  </conditionalFormatting>
  <conditionalFormatting sqref="P58">
    <cfRule type="colorScale" priority="2779">
      <colorScale>
        <cfvo type="min"/>
        <cfvo type="percentile" val="50"/>
        <cfvo type="max"/>
        <color rgb="FFF8696B"/>
        <color rgb="FFFFEB84"/>
        <color rgb="FF63BE7B"/>
      </colorScale>
    </cfRule>
  </conditionalFormatting>
  <conditionalFormatting sqref="P59">
    <cfRule type="colorScale" priority="2778">
      <colorScale>
        <cfvo type="min"/>
        <cfvo type="percentile" val="50"/>
        <cfvo type="max"/>
        <color rgb="FFF8696B"/>
        <color rgb="FFFFEB84"/>
        <color rgb="FF63BE7B"/>
      </colorScale>
    </cfRule>
  </conditionalFormatting>
  <conditionalFormatting sqref="P60">
    <cfRule type="colorScale" priority="2777">
      <colorScale>
        <cfvo type="min"/>
        <cfvo type="percentile" val="50"/>
        <cfvo type="max"/>
        <color rgb="FFF8696B"/>
        <color rgb="FFFFEB84"/>
        <color rgb="FF63BE7B"/>
      </colorScale>
    </cfRule>
  </conditionalFormatting>
  <conditionalFormatting sqref="P60">
    <cfRule type="colorScale" priority="2776">
      <colorScale>
        <cfvo type="min"/>
        <cfvo type="percentile" val="50"/>
        <cfvo type="max"/>
        <color rgb="FFF8696B"/>
        <color rgb="FFFFEB84"/>
        <color rgb="FF63BE7B"/>
      </colorScale>
    </cfRule>
  </conditionalFormatting>
  <conditionalFormatting sqref="P60">
    <cfRule type="colorScale" priority="2775">
      <colorScale>
        <cfvo type="min"/>
        <cfvo type="percentile" val="50"/>
        <cfvo type="max"/>
        <color rgb="FFF8696B"/>
        <color rgb="FFFFEB84"/>
        <color rgb="FF63BE7B"/>
      </colorScale>
    </cfRule>
  </conditionalFormatting>
  <conditionalFormatting sqref="P61">
    <cfRule type="colorScale" priority="2773">
      <colorScale>
        <cfvo type="min"/>
        <cfvo type="percentile" val="50"/>
        <cfvo type="max"/>
        <color rgb="FFF8696B"/>
        <color rgb="FFFFEB84"/>
        <color rgb="FF63BE7B"/>
      </colorScale>
    </cfRule>
  </conditionalFormatting>
  <conditionalFormatting sqref="P62">
    <cfRule type="colorScale" priority="2772">
      <colorScale>
        <cfvo type="min"/>
        <cfvo type="percentile" val="50"/>
        <cfvo type="max"/>
        <color rgb="FFF8696B"/>
        <color rgb="FFFFEB84"/>
        <color rgb="FF63BE7B"/>
      </colorScale>
    </cfRule>
  </conditionalFormatting>
  <conditionalFormatting sqref="P62">
    <cfRule type="colorScale" priority="2771">
      <colorScale>
        <cfvo type="min"/>
        <cfvo type="percentile" val="50"/>
        <cfvo type="max"/>
        <color rgb="FFF8696B"/>
        <color rgb="FFFFEB84"/>
        <color rgb="FF63BE7B"/>
      </colorScale>
    </cfRule>
  </conditionalFormatting>
  <conditionalFormatting sqref="P62">
    <cfRule type="colorScale" priority="2770">
      <colorScale>
        <cfvo type="min"/>
        <cfvo type="percentile" val="50"/>
        <cfvo type="max"/>
        <color rgb="FFF8696B"/>
        <color rgb="FFFFEB84"/>
        <color rgb="FF63BE7B"/>
      </colorScale>
    </cfRule>
  </conditionalFormatting>
  <conditionalFormatting sqref="P63">
    <cfRule type="colorScale" priority="2769">
      <colorScale>
        <cfvo type="min"/>
        <cfvo type="percentile" val="50"/>
        <cfvo type="max"/>
        <color rgb="FFF8696B"/>
        <color rgb="FFFFEB84"/>
        <color rgb="FF63BE7B"/>
      </colorScale>
    </cfRule>
  </conditionalFormatting>
  <conditionalFormatting sqref="P64">
    <cfRule type="colorScale" priority="2768">
      <colorScale>
        <cfvo type="min"/>
        <cfvo type="percentile" val="50"/>
        <cfvo type="max"/>
        <color rgb="FFF8696B"/>
        <color rgb="FFFFEB84"/>
        <color rgb="FF63BE7B"/>
      </colorScale>
    </cfRule>
  </conditionalFormatting>
  <conditionalFormatting sqref="P65">
    <cfRule type="colorScale" priority="2764">
      <colorScale>
        <cfvo type="min"/>
        <cfvo type="percentile" val="50"/>
        <cfvo type="max"/>
        <color rgb="FFF8696B"/>
        <color rgb="FFFFEB84"/>
        <color rgb="FF63BE7B"/>
      </colorScale>
    </cfRule>
  </conditionalFormatting>
  <conditionalFormatting sqref="P53">
    <cfRule type="colorScale" priority="2763">
      <colorScale>
        <cfvo type="min"/>
        <cfvo type="percentile" val="50"/>
        <cfvo type="max"/>
        <color rgb="FFF8696B"/>
        <color rgb="FFFFEB84"/>
        <color rgb="FF63BE7B"/>
      </colorScale>
    </cfRule>
  </conditionalFormatting>
  <conditionalFormatting sqref="P56">
    <cfRule type="colorScale" priority="2762">
      <colorScale>
        <cfvo type="min"/>
        <cfvo type="percentile" val="50"/>
        <cfvo type="max"/>
        <color rgb="FFF8696B"/>
        <color rgb="FFFFEB84"/>
        <color rgb="FF63BE7B"/>
      </colorScale>
    </cfRule>
  </conditionalFormatting>
  <conditionalFormatting sqref="P55">
    <cfRule type="colorScale" priority="2760">
      <colorScale>
        <cfvo type="min"/>
        <cfvo type="percentile" val="50"/>
        <cfvo type="max"/>
        <color rgb="FFF8696B"/>
        <color rgb="FFFFEB84"/>
        <color rgb="FF63BE7B"/>
      </colorScale>
    </cfRule>
  </conditionalFormatting>
  <conditionalFormatting sqref="P56">
    <cfRule type="colorScale" priority="2759">
      <colorScale>
        <cfvo type="min"/>
        <cfvo type="percentile" val="50"/>
        <cfvo type="max"/>
        <color rgb="FFF8696B"/>
        <color rgb="FFFFEB84"/>
        <color rgb="FF63BE7B"/>
      </colorScale>
    </cfRule>
  </conditionalFormatting>
  <conditionalFormatting sqref="P59">
    <cfRule type="colorScale" priority="2757">
      <colorScale>
        <cfvo type="min"/>
        <cfvo type="percentile" val="50"/>
        <cfvo type="max"/>
        <color rgb="FFF8696B"/>
        <color rgb="FFFFEB84"/>
        <color rgb="FF63BE7B"/>
      </colorScale>
    </cfRule>
  </conditionalFormatting>
  <conditionalFormatting sqref="P57">
    <cfRule type="colorScale" priority="2756">
      <colorScale>
        <cfvo type="min"/>
        <cfvo type="percentile" val="50"/>
        <cfvo type="max"/>
        <color rgb="FFF8696B"/>
        <color rgb="FFFFEB84"/>
        <color rgb="FF63BE7B"/>
      </colorScale>
    </cfRule>
  </conditionalFormatting>
  <conditionalFormatting sqref="P58">
    <cfRule type="colorScale" priority="2755">
      <colorScale>
        <cfvo type="min"/>
        <cfvo type="percentile" val="50"/>
        <cfvo type="max"/>
        <color rgb="FFF8696B"/>
        <color rgb="FFFFEB84"/>
        <color rgb="FF63BE7B"/>
      </colorScale>
    </cfRule>
  </conditionalFormatting>
  <conditionalFormatting sqref="P59">
    <cfRule type="colorScale" priority="2754">
      <colorScale>
        <cfvo type="min"/>
        <cfvo type="percentile" val="50"/>
        <cfvo type="max"/>
        <color rgb="FFF8696B"/>
        <color rgb="FFFFEB84"/>
        <color rgb="FF63BE7B"/>
      </colorScale>
    </cfRule>
  </conditionalFormatting>
  <conditionalFormatting sqref="P60">
    <cfRule type="colorScale" priority="2752">
      <colorScale>
        <cfvo type="min"/>
        <cfvo type="percentile" val="50"/>
        <cfvo type="max"/>
        <color rgb="FFF8696B"/>
        <color rgb="FFFFEB84"/>
        <color rgb="FF63BE7B"/>
      </colorScale>
    </cfRule>
  </conditionalFormatting>
  <conditionalFormatting sqref="P61">
    <cfRule type="colorScale" priority="2749">
      <colorScale>
        <cfvo type="min"/>
        <cfvo type="percentile" val="50"/>
        <cfvo type="max"/>
        <color rgb="FFF8696B"/>
        <color rgb="FFFFEB84"/>
        <color rgb="FF63BE7B"/>
      </colorScale>
    </cfRule>
  </conditionalFormatting>
  <conditionalFormatting sqref="P62">
    <cfRule type="colorScale" priority="2748">
      <colorScale>
        <cfvo type="min"/>
        <cfvo type="percentile" val="50"/>
        <cfvo type="max"/>
        <color rgb="FFF8696B"/>
        <color rgb="FFFFEB84"/>
        <color rgb="FF63BE7B"/>
      </colorScale>
    </cfRule>
  </conditionalFormatting>
  <conditionalFormatting sqref="P60">
    <cfRule type="colorScale" priority="2747">
      <colorScale>
        <cfvo type="min"/>
        <cfvo type="percentile" val="50"/>
        <cfvo type="max"/>
        <color rgb="FFF8696B"/>
        <color rgb="FFFFEB84"/>
        <color rgb="FF63BE7B"/>
      </colorScale>
    </cfRule>
  </conditionalFormatting>
  <conditionalFormatting sqref="P62">
    <cfRule type="colorScale" priority="2746">
      <colorScale>
        <cfvo type="min"/>
        <cfvo type="percentile" val="50"/>
        <cfvo type="max"/>
        <color rgb="FFF8696B"/>
        <color rgb="FFFFEB84"/>
        <color rgb="FF63BE7B"/>
      </colorScale>
    </cfRule>
  </conditionalFormatting>
  <conditionalFormatting sqref="P61">
    <cfRule type="colorScale" priority="2744">
      <colorScale>
        <cfvo type="min"/>
        <cfvo type="percentile" val="50"/>
        <cfvo type="max"/>
        <color rgb="FFF8696B"/>
        <color rgb="FFFFEB84"/>
        <color rgb="FF63BE7B"/>
      </colorScale>
    </cfRule>
  </conditionalFormatting>
  <conditionalFormatting sqref="P62">
    <cfRule type="colorScale" priority="2743">
      <colorScale>
        <cfvo type="min"/>
        <cfvo type="percentile" val="50"/>
        <cfvo type="max"/>
        <color rgb="FFF8696B"/>
        <color rgb="FFFFEB84"/>
        <color rgb="FF63BE7B"/>
      </colorScale>
    </cfRule>
  </conditionalFormatting>
  <conditionalFormatting sqref="P64">
    <cfRule type="colorScale" priority="2742">
      <colorScale>
        <cfvo type="min"/>
        <cfvo type="percentile" val="50"/>
        <cfvo type="max"/>
        <color rgb="FFF8696B"/>
        <color rgb="FFFFEB84"/>
        <color rgb="FF63BE7B"/>
      </colorScale>
    </cfRule>
  </conditionalFormatting>
  <conditionalFormatting sqref="P63">
    <cfRule type="colorScale" priority="2741">
      <colorScale>
        <cfvo type="min"/>
        <cfvo type="percentile" val="50"/>
        <cfvo type="max"/>
        <color rgb="FFF8696B"/>
        <color rgb="FFFFEB84"/>
        <color rgb="FF63BE7B"/>
      </colorScale>
    </cfRule>
  </conditionalFormatting>
  <conditionalFormatting sqref="P64">
    <cfRule type="colorScale" priority="2740">
      <colorScale>
        <cfvo type="min"/>
        <cfvo type="percentile" val="50"/>
        <cfvo type="max"/>
        <color rgb="FFF8696B"/>
        <color rgb="FFFFEB84"/>
        <color rgb="FF63BE7B"/>
      </colorScale>
    </cfRule>
  </conditionalFormatting>
  <conditionalFormatting sqref="P64">
    <cfRule type="colorScale" priority="2739">
      <colorScale>
        <cfvo type="min"/>
        <cfvo type="percentile" val="50"/>
        <cfvo type="max"/>
        <color rgb="FFF8696B"/>
        <color rgb="FFFFEB84"/>
        <color rgb="FF63BE7B"/>
      </colorScale>
    </cfRule>
  </conditionalFormatting>
  <conditionalFormatting sqref="P65">
    <cfRule type="colorScale" priority="2737">
      <colorScale>
        <cfvo type="min"/>
        <cfvo type="percentile" val="50"/>
        <cfvo type="max"/>
        <color rgb="FFF8696B"/>
        <color rgb="FFFFEB84"/>
        <color rgb="FF63BE7B"/>
      </colorScale>
    </cfRule>
  </conditionalFormatting>
  <conditionalFormatting sqref="P63">
    <cfRule type="colorScale" priority="2736">
      <colorScale>
        <cfvo type="min"/>
        <cfvo type="percentile" val="50"/>
        <cfvo type="max"/>
        <color rgb="FFF8696B"/>
        <color rgb="FFFFEB84"/>
        <color rgb="FF63BE7B"/>
      </colorScale>
    </cfRule>
  </conditionalFormatting>
  <conditionalFormatting sqref="P65">
    <cfRule type="colorScale" priority="2735">
      <colorScale>
        <cfvo type="min"/>
        <cfvo type="percentile" val="50"/>
        <cfvo type="max"/>
        <color rgb="FFF8696B"/>
        <color rgb="FFFFEB84"/>
        <color rgb="FF63BE7B"/>
      </colorScale>
    </cfRule>
  </conditionalFormatting>
  <conditionalFormatting sqref="P64">
    <cfRule type="colorScale" priority="2734">
      <colorScale>
        <cfvo type="min"/>
        <cfvo type="percentile" val="50"/>
        <cfvo type="max"/>
        <color rgb="FFF8696B"/>
        <color rgb="FFFFEB84"/>
        <color rgb="FF63BE7B"/>
      </colorScale>
    </cfRule>
  </conditionalFormatting>
  <conditionalFormatting sqref="P65">
    <cfRule type="colorScale" priority="2732">
      <colorScale>
        <cfvo type="min"/>
        <cfvo type="percentile" val="50"/>
        <cfvo type="max"/>
        <color rgb="FFF8696B"/>
        <color rgb="FFFFEB84"/>
        <color rgb="FF63BE7B"/>
      </colorScale>
    </cfRule>
  </conditionalFormatting>
  <conditionalFormatting sqref="P55">
    <cfRule type="colorScale" priority="2729">
      <colorScale>
        <cfvo type="min"/>
        <cfvo type="percentile" val="50"/>
        <cfvo type="max"/>
        <color rgb="FFF8696B"/>
        <color rgb="FFFFEB84"/>
        <color rgb="FF63BE7B"/>
      </colorScale>
    </cfRule>
  </conditionalFormatting>
  <conditionalFormatting sqref="P56">
    <cfRule type="colorScale" priority="2728">
      <colorScale>
        <cfvo type="min"/>
        <cfvo type="percentile" val="50"/>
        <cfvo type="max"/>
        <color rgb="FFF8696B"/>
        <color rgb="FFFFEB84"/>
        <color rgb="FF63BE7B"/>
      </colorScale>
    </cfRule>
  </conditionalFormatting>
  <conditionalFormatting sqref="P57">
    <cfRule type="colorScale" priority="2726">
      <colorScale>
        <cfvo type="min"/>
        <cfvo type="percentile" val="50"/>
        <cfvo type="max"/>
        <color rgb="FFF8696B"/>
        <color rgb="FFFFEB84"/>
        <color rgb="FF63BE7B"/>
      </colorScale>
    </cfRule>
  </conditionalFormatting>
  <conditionalFormatting sqref="P57">
    <cfRule type="colorScale" priority="2725">
      <colorScale>
        <cfvo type="min"/>
        <cfvo type="percentile" val="50"/>
        <cfvo type="max"/>
        <color rgb="FFF8696B"/>
        <color rgb="FFFFEB84"/>
        <color rgb="FF63BE7B"/>
      </colorScale>
    </cfRule>
  </conditionalFormatting>
  <conditionalFormatting sqref="P51">
    <cfRule type="colorScale" priority="2724">
      <colorScale>
        <cfvo type="min"/>
        <cfvo type="percentile" val="50"/>
        <cfvo type="max"/>
        <color rgb="FFF8696B"/>
        <color rgb="FFFFEB84"/>
        <color rgb="FF63BE7B"/>
      </colorScale>
    </cfRule>
  </conditionalFormatting>
  <conditionalFormatting sqref="P53">
    <cfRule type="colorScale" priority="2723">
      <colorScale>
        <cfvo type="min"/>
        <cfvo type="percentile" val="50"/>
        <cfvo type="max"/>
        <color rgb="FFF8696B"/>
        <color rgb="FFFFEB84"/>
        <color rgb="FF63BE7B"/>
      </colorScale>
    </cfRule>
  </conditionalFormatting>
  <conditionalFormatting sqref="P51">
    <cfRule type="colorScale" priority="2721">
      <colorScale>
        <cfvo type="min"/>
        <cfvo type="percentile" val="50"/>
        <cfvo type="max"/>
        <color rgb="FFF8696B"/>
        <color rgb="FFFFEB84"/>
        <color rgb="FF63BE7B"/>
      </colorScale>
    </cfRule>
  </conditionalFormatting>
  <conditionalFormatting sqref="P51">
    <cfRule type="colorScale" priority="2720">
      <colorScale>
        <cfvo type="min"/>
        <cfvo type="percentile" val="50"/>
        <cfvo type="max"/>
        <color rgb="FFF8696B"/>
        <color rgb="FFFFEB84"/>
        <color rgb="FF63BE7B"/>
      </colorScale>
    </cfRule>
  </conditionalFormatting>
  <conditionalFormatting sqref="P52">
    <cfRule type="colorScale" priority="2719">
      <colorScale>
        <cfvo type="min"/>
        <cfvo type="percentile" val="50"/>
        <cfvo type="max"/>
        <color rgb="FFF8696B"/>
        <color rgb="FFFFEB84"/>
        <color rgb="FF63BE7B"/>
      </colorScale>
    </cfRule>
  </conditionalFormatting>
  <conditionalFormatting sqref="P53">
    <cfRule type="colorScale" priority="2717">
      <colorScale>
        <cfvo type="min"/>
        <cfvo type="percentile" val="50"/>
        <cfvo type="max"/>
        <color rgb="FFF8696B"/>
        <color rgb="FFFFEB84"/>
        <color rgb="FF63BE7B"/>
      </colorScale>
    </cfRule>
  </conditionalFormatting>
  <conditionalFormatting sqref="P53">
    <cfRule type="colorScale" priority="2716">
      <colorScale>
        <cfvo type="min"/>
        <cfvo type="percentile" val="50"/>
        <cfvo type="max"/>
        <color rgb="FFF8696B"/>
        <color rgb="FFFFEB84"/>
        <color rgb="FF63BE7B"/>
      </colorScale>
    </cfRule>
  </conditionalFormatting>
  <conditionalFormatting sqref="P52">
    <cfRule type="colorScale" priority="2715">
      <colorScale>
        <cfvo type="min"/>
        <cfvo type="percentile" val="50"/>
        <cfvo type="max"/>
        <color rgb="FFF8696B"/>
        <color rgb="FFFFEB84"/>
        <color rgb="FF63BE7B"/>
      </colorScale>
    </cfRule>
  </conditionalFormatting>
  <conditionalFormatting sqref="P51">
    <cfRule type="colorScale" priority="2713">
      <colorScale>
        <cfvo type="min"/>
        <cfvo type="percentile" val="50"/>
        <cfvo type="max"/>
        <color rgb="FFF8696B"/>
        <color rgb="FFFFEB84"/>
        <color rgb="FF63BE7B"/>
      </colorScale>
    </cfRule>
  </conditionalFormatting>
  <conditionalFormatting sqref="P52">
    <cfRule type="colorScale" priority="2712">
      <colorScale>
        <cfvo type="min"/>
        <cfvo type="percentile" val="50"/>
        <cfvo type="max"/>
        <color rgb="FFF8696B"/>
        <color rgb="FFFFEB84"/>
        <color rgb="FF63BE7B"/>
      </colorScale>
    </cfRule>
  </conditionalFormatting>
  <conditionalFormatting sqref="P53">
    <cfRule type="colorScale" priority="2710">
      <colorScale>
        <cfvo type="min"/>
        <cfvo type="percentile" val="50"/>
        <cfvo type="max"/>
        <color rgb="FFF8696B"/>
        <color rgb="FFFFEB84"/>
        <color rgb="FF63BE7B"/>
      </colorScale>
    </cfRule>
  </conditionalFormatting>
  <conditionalFormatting sqref="P51">
    <cfRule type="colorScale" priority="2707">
      <colorScale>
        <cfvo type="min"/>
        <cfvo type="percentile" val="50"/>
        <cfvo type="max"/>
        <color rgb="FFF8696B"/>
        <color rgb="FFFFEB84"/>
        <color rgb="FF63BE7B"/>
      </colorScale>
    </cfRule>
  </conditionalFormatting>
  <conditionalFormatting sqref="P52">
    <cfRule type="colorScale" priority="2706">
      <colorScale>
        <cfvo type="min"/>
        <cfvo type="percentile" val="50"/>
        <cfvo type="max"/>
        <color rgb="FFF8696B"/>
        <color rgb="FFFFEB84"/>
        <color rgb="FF63BE7B"/>
      </colorScale>
    </cfRule>
  </conditionalFormatting>
  <conditionalFormatting sqref="P53">
    <cfRule type="colorScale" priority="2704">
      <colorScale>
        <cfvo type="min"/>
        <cfvo type="percentile" val="50"/>
        <cfvo type="max"/>
        <color rgb="FFF8696B"/>
        <color rgb="FFFFEB84"/>
        <color rgb="FF63BE7B"/>
      </colorScale>
    </cfRule>
  </conditionalFormatting>
  <conditionalFormatting sqref="P53">
    <cfRule type="colorScale" priority="2703">
      <colorScale>
        <cfvo type="min"/>
        <cfvo type="percentile" val="50"/>
        <cfvo type="max"/>
        <color rgb="FFF8696B"/>
        <color rgb="FFFFEB84"/>
        <color rgb="FF63BE7B"/>
      </colorScale>
    </cfRule>
  </conditionalFormatting>
  <conditionalFormatting sqref="P58">
    <cfRule type="colorScale" priority="2702">
      <colorScale>
        <cfvo type="min"/>
        <cfvo type="percentile" val="50"/>
        <cfvo type="max"/>
        <color rgb="FFF8696B"/>
        <color rgb="FFFFEB84"/>
        <color rgb="FF63BE7B"/>
      </colorScale>
    </cfRule>
  </conditionalFormatting>
  <conditionalFormatting sqref="P59">
    <cfRule type="colorScale" priority="2700">
      <colorScale>
        <cfvo type="min"/>
        <cfvo type="percentile" val="50"/>
        <cfvo type="max"/>
        <color rgb="FFF8696B"/>
        <color rgb="FFFFEB84"/>
        <color rgb="FF63BE7B"/>
      </colorScale>
    </cfRule>
  </conditionalFormatting>
  <conditionalFormatting sqref="P60">
    <cfRule type="colorScale" priority="2699">
      <colorScale>
        <cfvo type="min"/>
        <cfvo type="percentile" val="50"/>
        <cfvo type="max"/>
        <color rgb="FFF8696B"/>
        <color rgb="FFFFEB84"/>
        <color rgb="FF63BE7B"/>
      </colorScale>
    </cfRule>
  </conditionalFormatting>
  <conditionalFormatting sqref="P61">
    <cfRule type="colorScale" priority="2697">
      <colorScale>
        <cfvo type="min"/>
        <cfvo type="percentile" val="50"/>
        <cfvo type="max"/>
        <color rgb="FFF8696B"/>
        <color rgb="FFFFEB84"/>
        <color rgb="FF63BE7B"/>
      </colorScale>
    </cfRule>
  </conditionalFormatting>
  <conditionalFormatting sqref="P61">
    <cfRule type="colorScale" priority="2696">
      <colorScale>
        <cfvo type="min"/>
        <cfvo type="percentile" val="50"/>
        <cfvo type="max"/>
        <color rgb="FFF8696B"/>
        <color rgb="FFFFEB84"/>
        <color rgb="FF63BE7B"/>
      </colorScale>
    </cfRule>
  </conditionalFormatting>
  <conditionalFormatting sqref="P59">
    <cfRule type="colorScale" priority="2695">
      <colorScale>
        <cfvo type="min"/>
        <cfvo type="percentile" val="50"/>
        <cfvo type="max"/>
        <color rgb="FFF8696B"/>
        <color rgb="FFFFEB84"/>
        <color rgb="FF63BE7B"/>
      </colorScale>
    </cfRule>
  </conditionalFormatting>
  <conditionalFormatting sqref="P61">
    <cfRule type="colorScale" priority="2694">
      <colorScale>
        <cfvo type="min"/>
        <cfvo type="percentile" val="50"/>
        <cfvo type="max"/>
        <color rgb="FFF8696B"/>
        <color rgb="FFFFEB84"/>
        <color rgb="FF63BE7B"/>
      </colorScale>
    </cfRule>
  </conditionalFormatting>
  <conditionalFormatting sqref="P59">
    <cfRule type="colorScale" priority="2692">
      <colorScale>
        <cfvo type="min"/>
        <cfvo type="percentile" val="50"/>
        <cfvo type="max"/>
        <color rgb="FFF8696B"/>
        <color rgb="FFFFEB84"/>
        <color rgb="FF63BE7B"/>
      </colorScale>
    </cfRule>
  </conditionalFormatting>
  <conditionalFormatting sqref="P59">
    <cfRule type="colorScale" priority="2691">
      <colorScale>
        <cfvo type="min"/>
        <cfvo type="percentile" val="50"/>
        <cfvo type="max"/>
        <color rgb="FFF8696B"/>
        <color rgb="FFFFEB84"/>
        <color rgb="FF63BE7B"/>
      </colorScale>
    </cfRule>
  </conditionalFormatting>
  <conditionalFormatting sqref="P60">
    <cfRule type="colorScale" priority="2690">
      <colorScale>
        <cfvo type="min"/>
        <cfvo type="percentile" val="50"/>
        <cfvo type="max"/>
        <color rgb="FFF8696B"/>
        <color rgb="FFFFEB84"/>
        <color rgb="FF63BE7B"/>
      </colorScale>
    </cfRule>
  </conditionalFormatting>
  <conditionalFormatting sqref="P61">
    <cfRule type="colorScale" priority="2688">
      <colorScale>
        <cfvo type="min"/>
        <cfvo type="percentile" val="50"/>
        <cfvo type="max"/>
        <color rgb="FFF8696B"/>
        <color rgb="FFFFEB84"/>
        <color rgb="FF63BE7B"/>
      </colorScale>
    </cfRule>
  </conditionalFormatting>
  <conditionalFormatting sqref="P61">
    <cfRule type="colorScale" priority="2687">
      <colorScale>
        <cfvo type="min"/>
        <cfvo type="percentile" val="50"/>
        <cfvo type="max"/>
        <color rgb="FFF8696B"/>
        <color rgb="FFFFEB84"/>
        <color rgb="FF63BE7B"/>
      </colorScale>
    </cfRule>
  </conditionalFormatting>
  <conditionalFormatting sqref="P60">
    <cfRule type="colorScale" priority="2686">
      <colorScale>
        <cfvo type="min"/>
        <cfvo type="percentile" val="50"/>
        <cfvo type="max"/>
        <color rgb="FFF8696B"/>
        <color rgb="FFFFEB84"/>
        <color rgb="FF63BE7B"/>
      </colorScale>
    </cfRule>
  </conditionalFormatting>
  <conditionalFormatting sqref="P59">
    <cfRule type="colorScale" priority="2684">
      <colorScale>
        <cfvo type="min"/>
        <cfvo type="percentile" val="50"/>
        <cfvo type="max"/>
        <color rgb="FFF8696B"/>
        <color rgb="FFFFEB84"/>
        <color rgb="FF63BE7B"/>
      </colorScale>
    </cfRule>
  </conditionalFormatting>
  <conditionalFormatting sqref="P60">
    <cfRule type="colorScale" priority="2683">
      <colorScale>
        <cfvo type="min"/>
        <cfvo type="percentile" val="50"/>
        <cfvo type="max"/>
        <color rgb="FFF8696B"/>
        <color rgb="FFFFEB84"/>
        <color rgb="FF63BE7B"/>
      </colorScale>
    </cfRule>
  </conditionalFormatting>
  <conditionalFormatting sqref="P61">
    <cfRule type="colorScale" priority="2681">
      <colorScale>
        <cfvo type="min"/>
        <cfvo type="percentile" val="50"/>
        <cfvo type="max"/>
        <color rgb="FFF8696B"/>
        <color rgb="FFFFEB84"/>
        <color rgb="FF63BE7B"/>
      </colorScale>
    </cfRule>
  </conditionalFormatting>
  <conditionalFormatting sqref="P59">
    <cfRule type="colorScale" priority="2678">
      <colorScale>
        <cfvo type="min"/>
        <cfvo type="percentile" val="50"/>
        <cfvo type="max"/>
        <color rgb="FFF8696B"/>
        <color rgb="FFFFEB84"/>
        <color rgb="FF63BE7B"/>
      </colorScale>
    </cfRule>
  </conditionalFormatting>
  <conditionalFormatting sqref="P60">
    <cfRule type="colorScale" priority="2677">
      <colorScale>
        <cfvo type="min"/>
        <cfvo type="percentile" val="50"/>
        <cfvo type="max"/>
        <color rgb="FFF8696B"/>
        <color rgb="FFFFEB84"/>
        <color rgb="FF63BE7B"/>
      </colorScale>
    </cfRule>
  </conditionalFormatting>
  <conditionalFormatting sqref="P61">
    <cfRule type="colorScale" priority="2675">
      <colorScale>
        <cfvo type="min"/>
        <cfvo type="percentile" val="50"/>
        <cfvo type="max"/>
        <color rgb="FFF8696B"/>
        <color rgb="FFFFEB84"/>
        <color rgb="FF63BE7B"/>
      </colorScale>
    </cfRule>
  </conditionalFormatting>
  <conditionalFormatting sqref="P61">
    <cfRule type="colorScale" priority="2674">
      <colorScale>
        <cfvo type="min"/>
        <cfvo type="percentile" val="50"/>
        <cfvo type="max"/>
        <color rgb="FFF8696B"/>
        <color rgb="FFFFEB84"/>
        <color rgb="FF63BE7B"/>
      </colorScale>
    </cfRule>
  </conditionalFormatting>
  <conditionalFormatting sqref="P64">
    <cfRule type="colorScale" priority="2673">
      <colorScale>
        <cfvo type="min"/>
        <cfvo type="percentile" val="50"/>
        <cfvo type="max"/>
        <color rgb="FFF8696B"/>
        <color rgb="FFFFEB84"/>
        <color rgb="FF63BE7B"/>
      </colorScale>
    </cfRule>
  </conditionalFormatting>
  <conditionalFormatting sqref="P62">
    <cfRule type="colorScale" priority="2672">
      <colorScale>
        <cfvo type="min"/>
        <cfvo type="percentile" val="50"/>
        <cfvo type="max"/>
        <color rgb="FFF8696B"/>
        <color rgb="FFFFEB84"/>
        <color rgb="FF63BE7B"/>
      </colorScale>
    </cfRule>
  </conditionalFormatting>
  <conditionalFormatting sqref="P63">
    <cfRule type="colorScale" priority="2671">
      <colorScale>
        <cfvo type="min"/>
        <cfvo type="percentile" val="50"/>
        <cfvo type="max"/>
        <color rgb="FFF8696B"/>
        <color rgb="FFFFEB84"/>
        <color rgb="FF63BE7B"/>
      </colorScale>
    </cfRule>
  </conditionalFormatting>
  <conditionalFormatting sqref="P64">
    <cfRule type="colorScale" priority="2670">
      <colorScale>
        <cfvo type="min"/>
        <cfvo type="percentile" val="50"/>
        <cfvo type="max"/>
        <color rgb="FFF8696B"/>
        <color rgb="FFFFEB84"/>
        <color rgb="FF63BE7B"/>
      </colorScale>
    </cfRule>
  </conditionalFormatting>
  <conditionalFormatting sqref="P64">
    <cfRule type="colorScale" priority="2669">
      <colorScale>
        <cfvo type="min"/>
        <cfvo type="percentile" val="50"/>
        <cfvo type="max"/>
        <color rgb="FFF8696B"/>
        <color rgb="FFFFEB84"/>
        <color rgb="FF63BE7B"/>
      </colorScale>
    </cfRule>
  </conditionalFormatting>
  <conditionalFormatting sqref="P64">
    <cfRule type="colorScale" priority="2668">
      <colorScale>
        <cfvo type="min"/>
        <cfvo type="percentile" val="50"/>
        <cfvo type="max"/>
        <color rgb="FFF8696B"/>
        <color rgb="FFFFEB84"/>
        <color rgb="FF63BE7B"/>
      </colorScale>
    </cfRule>
  </conditionalFormatting>
  <conditionalFormatting sqref="P65">
    <cfRule type="colorScale" priority="2666">
      <colorScale>
        <cfvo type="min"/>
        <cfvo type="percentile" val="50"/>
        <cfvo type="max"/>
        <color rgb="FFF8696B"/>
        <color rgb="FFFFEB84"/>
        <color rgb="FF63BE7B"/>
      </colorScale>
    </cfRule>
  </conditionalFormatting>
  <conditionalFormatting sqref="P63">
    <cfRule type="colorScale" priority="2665">
      <colorScale>
        <cfvo type="min"/>
        <cfvo type="percentile" val="50"/>
        <cfvo type="max"/>
        <color rgb="FFF8696B"/>
        <color rgb="FFFFEB84"/>
        <color rgb="FF63BE7B"/>
      </colorScale>
    </cfRule>
  </conditionalFormatting>
  <conditionalFormatting sqref="P62">
    <cfRule type="colorScale" priority="2664">
      <colorScale>
        <cfvo type="min"/>
        <cfvo type="percentile" val="50"/>
        <cfvo type="max"/>
        <color rgb="FFF8696B"/>
        <color rgb="FFFFEB84"/>
        <color rgb="FF63BE7B"/>
      </colorScale>
    </cfRule>
  </conditionalFormatting>
  <conditionalFormatting sqref="P63">
    <cfRule type="colorScale" priority="2663">
      <colorScale>
        <cfvo type="min"/>
        <cfvo type="percentile" val="50"/>
        <cfvo type="max"/>
        <color rgb="FFF8696B"/>
        <color rgb="FFFFEB84"/>
        <color rgb="FF63BE7B"/>
      </colorScale>
    </cfRule>
  </conditionalFormatting>
  <conditionalFormatting sqref="P64">
    <cfRule type="colorScale" priority="2661">
      <colorScale>
        <cfvo type="min"/>
        <cfvo type="percentile" val="50"/>
        <cfvo type="max"/>
        <color rgb="FFF8696B"/>
        <color rgb="FFFFEB84"/>
        <color rgb="FF63BE7B"/>
      </colorScale>
    </cfRule>
  </conditionalFormatting>
  <conditionalFormatting sqref="P65">
    <cfRule type="colorScale" priority="2658">
      <colorScale>
        <cfvo type="min"/>
        <cfvo type="percentile" val="50"/>
        <cfvo type="max"/>
        <color rgb="FFF8696B"/>
        <color rgb="FFFFEB84"/>
        <color rgb="FF63BE7B"/>
      </colorScale>
    </cfRule>
  </conditionalFormatting>
  <conditionalFormatting sqref="P64">
    <cfRule type="colorScale" priority="2657">
      <colorScale>
        <cfvo type="min"/>
        <cfvo type="percentile" val="50"/>
        <cfvo type="max"/>
        <color rgb="FFF8696B"/>
        <color rgb="FFFFEB84"/>
        <color rgb="FF63BE7B"/>
      </colorScale>
    </cfRule>
  </conditionalFormatting>
  <conditionalFormatting sqref="P65">
    <cfRule type="colorScale" priority="2655">
      <colorScale>
        <cfvo type="min"/>
        <cfvo type="percentile" val="50"/>
        <cfvo type="max"/>
        <color rgb="FFF8696B"/>
        <color rgb="FFFFEB84"/>
        <color rgb="FF63BE7B"/>
      </colorScale>
    </cfRule>
  </conditionalFormatting>
  <conditionalFormatting sqref="P62">
    <cfRule type="colorScale" priority="2654">
      <colorScale>
        <cfvo type="min"/>
        <cfvo type="percentile" val="50"/>
        <cfvo type="max"/>
        <color rgb="FFF8696B"/>
        <color rgb="FFFFEB84"/>
        <color rgb="FF63BE7B"/>
      </colorScale>
    </cfRule>
  </conditionalFormatting>
  <conditionalFormatting sqref="P63">
    <cfRule type="colorScale" priority="2652">
      <colorScale>
        <cfvo type="min"/>
        <cfvo type="percentile" val="50"/>
        <cfvo type="max"/>
        <color rgb="FFF8696B"/>
        <color rgb="FFFFEB84"/>
        <color rgb="FF63BE7B"/>
      </colorScale>
    </cfRule>
  </conditionalFormatting>
  <conditionalFormatting sqref="P64">
    <cfRule type="colorScale" priority="2651">
      <colorScale>
        <cfvo type="min"/>
        <cfvo type="percentile" val="50"/>
        <cfvo type="max"/>
        <color rgb="FFF8696B"/>
        <color rgb="FFFFEB84"/>
        <color rgb="FF63BE7B"/>
      </colorScale>
    </cfRule>
  </conditionalFormatting>
  <conditionalFormatting sqref="P65">
    <cfRule type="colorScale" priority="2649">
      <colorScale>
        <cfvo type="min"/>
        <cfvo type="percentile" val="50"/>
        <cfvo type="max"/>
        <color rgb="FFF8696B"/>
        <color rgb="FFFFEB84"/>
        <color rgb="FF63BE7B"/>
      </colorScale>
    </cfRule>
  </conditionalFormatting>
  <conditionalFormatting sqref="P65">
    <cfRule type="colorScale" priority="2648">
      <colorScale>
        <cfvo type="min"/>
        <cfvo type="percentile" val="50"/>
        <cfvo type="max"/>
        <color rgb="FFF8696B"/>
        <color rgb="FFFFEB84"/>
        <color rgb="FF63BE7B"/>
      </colorScale>
    </cfRule>
  </conditionalFormatting>
  <conditionalFormatting sqref="P63">
    <cfRule type="colorScale" priority="2647">
      <colorScale>
        <cfvo type="min"/>
        <cfvo type="percentile" val="50"/>
        <cfvo type="max"/>
        <color rgb="FFF8696B"/>
        <color rgb="FFFFEB84"/>
        <color rgb="FF63BE7B"/>
      </colorScale>
    </cfRule>
  </conditionalFormatting>
  <conditionalFormatting sqref="P65">
    <cfRule type="colorScale" priority="2646">
      <colorScale>
        <cfvo type="min"/>
        <cfvo type="percentile" val="50"/>
        <cfvo type="max"/>
        <color rgb="FFF8696B"/>
        <color rgb="FFFFEB84"/>
        <color rgb="FF63BE7B"/>
      </colorScale>
    </cfRule>
  </conditionalFormatting>
  <conditionalFormatting sqref="P63">
    <cfRule type="colorScale" priority="2644">
      <colorScale>
        <cfvo type="min"/>
        <cfvo type="percentile" val="50"/>
        <cfvo type="max"/>
        <color rgb="FFF8696B"/>
        <color rgb="FFFFEB84"/>
        <color rgb="FF63BE7B"/>
      </colorScale>
    </cfRule>
  </conditionalFormatting>
  <conditionalFormatting sqref="P63">
    <cfRule type="colorScale" priority="2643">
      <colorScale>
        <cfvo type="min"/>
        <cfvo type="percentile" val="50"/>
        <cfvo type="max"/>
        <color rgb="FFF8696B"/>
        <color rgb="FFFFEB84"/>
        <color rgb="FF63BE7B"/>
      </colorScale>
    </cfRule>
  </conditionalFormatting>
  <conditionalFormatting sqref="P64">
    <cfRule type="colorScale" priority="2642">
      <colorScale>
        <cfvo type="min"/>
        <cfvo type="percentile" val="50"/>
        <cfvo type="max"/>
        <color rgb="FFF8696B"/>
        <color rgb="FFFFEB84"/>
        <color rgb="FF63BE7B"/>
      </colorScale>
    </cfRule>
  </conditionalFormatting>
  <conditionalFormatting sqref="P65">
    <cfRule type="colorScale" priority="2640">
      <colorScale>
        <cfvo type="min"/>
        <cfvo type="percentile" val="50"/>
        <cfvo type="max"/>
        <color rgb="FFF8696B"/>
        <color rgb="FFFFEB84"/>
        <color rgb="FF63BE7B"/>
      </colorScale>
    </cfRule>
  </conditionalFormatting>
  <conditionalFormatting sqref="P65">
    <cfRule type="colorScale" priority="2639">
      <colorScale>
        <cfvo type="min"/>
        <cfvo type="percentile" val="50"/>
        <cfvo type="max"/>
        <color rgb="FFF8696B"/>
        <color rgb="FFFFEB84"/>
        <color rgb="FF63BE7B"/>
      </colorScale>
    </cfRule>
  </conditionalFormatting>
  <conditionalFormatting sqref="P64">
    <cfRule type="colorScale" priority="2638">
      <colorScale>
        <cfvo type="min"/>
        <cfvo type="percentile" val="50"/>
        <cfvo type="max"/>
        <color rgb="FFF8696B"/>
        <color rgb="FFFFEB84"/>
        <color rgb="FF63BE7B"/>
      </colorScale>
    </cfRule>
  </conditionalFormatting>
  <conditionalFormatting sqref="P63">
    <cfRule type="colorScale" priority="2636">
      <colorScale>
        <cfvo type="min"/>
        <cfvo type="percentile" val="50"/>
        <cfvo type="max"/>
        <color rgb="FFF8696B"/>
        <color rgb="FFFFEB84"/>
        <color rgb="FF63BE7B"/>
      </colorScale>
    </cfRule>
  </conditionalFormatting>
  <conditionalFormatting sqref="P64">
    <cfRule type="colorScale" priority="2635">
      <colorScale>
        <cfvo type="min"/>
        <cfvo type="percentile" val="50"/>
        <cfvo type="max"/>
        <color rgb="FFF8696B"/>
        <color rgb="FFFFEB84"/>
        <color rgb="FF63BE7B"/>
      </colorScale>
    </cfRule>
  </conditionalFormatting>
  <conditionalFormatting sqref="P65">
    <cfRule type="colorScale" priority="2633">
      <colorScale>
        <cfvo type="min"/>
        <cfvo type="percentile" val="50"/>
        <cfvo type="max"/>
        <color rgb="FFF8696B"/>
        <color rgb="FFFFEB84"/>
        <color rgb="FF63BE7B"/>
      </colorScale>
    </cfRule>
  </conditionalFormatting>
  <conditionalFormatting sqref="P63">
    <cfRule type="colorScale" priority="2630">
      <colorScale>
        <cfvo type="min"/>
        <cfvo type="percentile" val="50"/>
        <cfvo type="max"/>
        <color rgb="FFF8696B"/>
        <color rgb="FFFFEB84"/>
        <color rgb="FF63BE7B"/>
      </colorScale>
    </cfRule>
  </conditionalFormatting>
  <conditionalFormatting sqref="P64">
    <cfRule type="colorScale" priority="2629">
      <colorScale>
        <cfvo type="min"/>
        <cfvo type="percentile" val="50"/>
        <cfvo type="max"/>
        <color rgb="FFF8696B"/>
        <color rgb="FFFFEB84"/>
        <color rgb="FF63BE7B"/>
      </colorScale>
    </cfRule>
  </conditionalFormatting>
  <conditionalFormatting sqref="P65">
    <cfRule type="colorScale" priority="2627">
      <colorScale>
        <cfvo type="min"/>
        <cfvo type="percentile" val="50"/>
        <cfvo type="max"/>
        <color rgb="FFF8696B"/>
        <color rgb="FFFFEB84"/>
        <color rgb="FF63BE7B"/>
      </colorScale>
    </cfRule>
  </conditionalFormatting>
  <conditionalFormatting sqref="P65">
    <cfRule type="colorScale" priority="2626">
      <colorScale>
        <cfvo type="min"/>
        <cfvo type="percentile" val="50"/>
        <cfvo type="max"/>
        <color rgb="FFF8696B"/>
        <color rgb="FFFFEB84"/>
        <color rgb="FF63BE7B"/>
      </colorScale>
    </cfRule>
  </conditionalFormatting>
  <conditionalFormatting sqref="P66">
    <cfRule type="colorScale" priority="2625">
      <colorScale>
        <cfvo type="min"/>
        <cfvo type="percentile" val="50"/>
        <cfvo type="max"/>
        <color rgb="FFF8696B"/>
        <color rgb="FFFFEB84"/>
        <color rgb="FF63BE7B"/>
      </colorScale>
    </cfRule>
  </conditionalFormatting>
  <conditionalFormatting sqref="P66">
    <cfRule type="colorScale" priority="2622">
      <colorScale>
        <cfvo type="min"/>
        <cfvo type="percentile" val="50"/>
        <cfvo type="max"/>
        <color rgb="FFF8696B"/>
        <color rgb="FFFFEB84"/>
        <color rgb="FF63BE7B"/>
      </colorScale>
    </cfRule>
  </conditionalFormatting>
  <conditionalFormatting sqref="P66">
    <cfRule type="colorScale" priority="2621">
      <colorScale>
        <cfvo type="min"/>
        <cfvo type="percentile" val="50"/>
        <cfvo type="max"/>
        <color rgb="FFF8696B"/>
        <color rgb="FFFFEB84"/>
        <color rgb="FF63BE7B"/>
      </colorScale>
    </cfRule>
  </conditionalFormatting>
  <conditionalFormatting sqref="P66">
    <cfRule type="colorScale" priority="2620">
      <colorScale>
        <cfvo type="min"/>
        <cfvo type="percentile" val="50"/>
        <cfvo type="max"/>
        <color rgb="FFF8696B"/>
        <color rgb="FFFFEB84"/>
        <color rgb="FF63BE7B"/>
      </colorScale>
    </cfRule>
  </conditionalFormatting>
  <conditionalFormatting sqref="P67">
    <cfRule type="colorScale" priority="2619">
      <colorScale>
        <cfvo type="min"/>
        <cfvo type="percentile" val="50"/>
        <cfvo type="max"/>
        <color rgb="FFF8696B"/>
        <color rgb="FFFFEB84"/>
        <color rgb="FF63BE7B"/>
      </colorScale>
    </cfRule>
  </conditionalFormatting>
  <conditionalFormatting sqref="P68">
    <cfRule type="colorScale" priority="2618">
      <colorScale>
        <cfvo type="min"/>
        <cfvo type="percentile" val="50"/>
        <cfvo type="max"/>
        <color rgb="FFF8696B"/>
        <color rgb="FFFFEB84"/>
        <color rgb="FF63BE7B"/>
      </colorScale>
    </cfRule>
  </conditionalFormatting>
  <conditionalFormatting sqref="P69">
    <cfRule type="colorScale" priority="2614">
      <colorScale>
        <cfvo type="min"/>
        <cfvo type="percentile" val="50"/>
        <cfvo type="max"/>
        <color rgb="FFF8696B"/>
        <color rgb="FFFFEB84"/>
        <color rgb="FF63BE7B"/>
      </colorScale>
    </cfRule>
  </conditionalFormatting>
  <conditionalFormatting sqref="P66">
    <cfRule type="colorScale" priority="2613">
      <colorScale>
        <cfvo type="min"/>
        <cfvo type="percentile" val="50"/>
        <cfvo type="max"/>
        <color rgb="FFF8696B"/>
        <color rgb="FFFFEB84"/>
        <color rgb="FF63BE7B"/>
      </colorScale>
    </cfRule>
  </conditionalFormatting>
  <conditionalFormatting sqref="P66">
    <cfRule type="colorScale" priority="2612">
      <colorScale>
        <cfvo type="min"/>
        <cfvo type="percentile" val="50"/>
        <cfvo type="max"/>
        <color rgb="FFF8696B"/>
        <color rgb="FFFFEB84"/>
        <color rgb="FF63BE7B"/>
      </colorScale>
    </cfRule>
  </conditionalFormatting>
  <conditionalFormatting sqref="P66">
    <cfRule type="colorScale" priority="2611">
      <colorScale>
        <cfvo type="min"/>
        <cfvo type="percentile" val="50"/>
        <cfvo type="max"/>
        <color rgb="FFF8696B"/>
        <color rgb="FFFFEB84"/>
        <color rgb="FF63BE7B"/>
      </colorScale>
    </cfRule>
  </conditionalFormatting>
  <conditionalFormatting sqref="P68">
    <cfRule type="colorScale" priority="2610">
      <colorScale>
        <cfvo type="min"/>
        <cfvo type="percentile" val="50"/>
        <cfvo type="max"/>
        <color rgb="FFF8696B"/>
        <color rgb="FFFFEB84"/>
        <color rgb="FF63BE7B"/>
      </colorScale>
    </cfRule>
  </conditionalFormatting>
  <conditionalFormatting sqref="P67">
    <cfRule type="colorScale" priority="2609">
      <colorScale>
        <cfvo type="min"/>
        <cfvo type="percentile" val="50"/>
        <cfvo type="max"/>
        <color rgb="FFF8696B"/>
        <color rgb="FFFFEB84"/>
        <color rgb="FF63BE7B"/>
      </colorScale>
    </cfRule>
  </conditionalFormatting>
  <conditionalFormatting sqref="P68">
    <cfRule type="colorScale" priority="2608">
      <colorScale>
        <cfvo type="min"/>
        <cfvo type="percentile" val="50"/>
        <cfvo type="max"/>
        <color rgb="FFF8696B"/>
        <color rgb="FFFFEB84"/>
        <color rgb="FF63BE7B"/>
      </colorScale>
    </cfRule>
  </conditionalFormatting>
  <conditionalFormatting sqref="P68">
    <cfRule type="colorScale" priority="2607">
      <colorScale>
        <cfvo type="min"/>
        <cfvo type="percentile" val="50"/>
        <cfvo type="max"/>
        <color rgb="FFF8696B"/>
        <color rgb="FFFFEB84"/>
        <color rgb="FF63BE7B"/>
      </colorScale>
    </cfRule>
  </conditionalFormatting>
  <conditionalFormatting sqref="P69">
    <cfRule type="colorScale" priority="2605">
      <colorScale>
        <cfvo type="min"/>
        <cfvo type="percentile" val="50"/>
        <cfvo type="max"/>
        <color rgb="FFF8696B"/>
        <color rgb="FFFFEB84"/>
        <color rgb="FF63BE7B"/>
      </colorScale>
    </cfRule>
  </conditionalFormatting>
  <conditionalFormatting sqref="P67">
    <cfRule type="colorScale" priority="2604">
      <colorScale>
        <cfvo type="min"/>
        <cfvo type="percentile" val="50"/>
        <cfvo type="max"/>
        <color rgb="FFF8696B"/>
        <color rgb="FFFFEB84"/>
        <color rgb="FF63BE7B"/>
      </colorScale>
    </cfRule>
  </conditionalFormatting>
  <conditionalFormatting sqref="P69">
    <cfRule type="colorScale" priority="2603">
      <colorScale>
        <cfvo type="min"/>
        <cfvo type="percentile" val="50"/>
        <cfvo type="max"/>
        <color rgb="FFF8696B"/>
        <color rgb="FFFFEB84"/>
        <color rgb="FF63BE7B"/>
      </colorScale>
    </cfRule>
  </conditionalFormatting>
  <conditionalFormatting sqref="P68">
    <cfRule type="colorScale" priority="2602">
      <colorScale>
        <cfvo type="min"/>
        <cfvo type="percentile" val="50"/>
        <cfvo type="max"/>
        <color rgb="FFF8696B"/>
        <color rgb="FFFFEB84"/>
        <color rgb="FF63BE7B"/>
      </colorScale>
    </cfRule>
  </conditionalFormatting>
  <conditionalFormatting sqref="P69">
    <cfRule type="colorScale" priority="2600">
      <colorScale>
        <cfvo type="min"/>
        <cfvo type="percentile" val="50"/>
        <cfvo type="max"/>
        <color rgb="FFF8696B"/>
        <color rgb="FFFFEB84"/>
        <color rgb="FF63BE7B"/>
      </colorScale>
    </cfRule>
  </conditionalFormatting>
  <conditionalFormatting sqref="P68">
    <cfRule type="colorScale" priority="2599">
      <colorScale>
        <cfvo type="min"/>
        <cfvo type="percentile" val="50"/>
        <cfvo type="max"/>
        <color rgb="FFF8696B"/>
        <color rgb="FFFFEB84"/>
        <color rgb="FF63BE7B"/>
      </colorScale>
    </cfRule>
  </conditionalFormatting>
  <conditionalFormatting sqref="P66">
    <cfRule type="colorScale" priority="2598">
      <colorScale>
        <cfvo type="min"/>
        <cfvo type="percentile" val="50"/>
        <cfvo type="max"/>
        <color rgb="FFF8696B"/>
        <color rgb="FFFFEB84"/>
        <color rgb="FF63BE7B"/>
      </colorScale>
    </cfRule>
  </conditionalFormatting>
  <conditionalFormatting sqref="P67">
    <cfRule type="colorScale" priority="2597">
      <colorScale>
        <cfvo type="min"/>
        <cfvo type="percentile" val="50"/>
        <cfvo type="max"/>
        <color rgb="FFF8696B"/>
        <color rgb="FFFFEB84"/>
        <color rgb="FF63BE7B"/>
      </colorScale>
    </cfRule>
  </conditionalFormatting>
  <conditionalFormatting sqref="P68">
    <cfRule type="colorScale" priority="2596">
      <colorScale>
        <cfvo type="min"/>
        <cfvo type="percentile" val="50"/>
        <cfvo type="max"/>
        <color rgb="FFF8696B"/>
        <color rgb="FFFFEB84"/>
        <color rgb="FF63BE7B"/>
      </colorScale>
    </cfRule>
  </conditionalFormatting>
  <conditionalFormatting sqref="P68">
    <cfRule type="colorScale" priority="2595">
      <colorScale>
        <cfvo type="min"/>
        <cfvo type="percentile" val="50"/>
        <cfvo type="max"/>
        <color rgb="FFF8696B"/>
        <color rgb="FFFFEB84"/>
        <color rgb="FF63BE7B"/>
      </colorScale>
    </cfRule>
  </conditionalFormatting>
  <conditionalFormatting sqref="P68">
    <cfRule type="colorScale" priority="2594">
      <colorScale>
        <cfvo type="min"/>
        <cfvo type="percentile" val="50"/>
        <cfvo type="max"/>
        <color rgb="FFF8696B"/>
        <color rgb="FFFFEB84"/>
        <color rgb="FF63BE7B"/>
      </colorScale>
    </cfRule>
  </conditionalFormatting>
  <conditionalFormatting sqref="P69">
    <cfRule type="colorScale" priority="2592">
      <colorScale>
        <cfvo type="min"/>
        <cfvo type="percentile" val="50"/>
        <cfvo type="max"/>
        <color rgb="FFF8696B"/>
        <color rgb="FFFFEB84"/>
        <color rgb="FF63BE7B"/>
      </colorScale>
    </cfRule>
  </conditionalFormatting>
  <conditionalFormatting sqref="P67">
    <cfRule type="colorScale" priority="2591">
      <colorScale>
        <cfvo type="min"/>
        <cfvo type="percentile" val="50"/>
        <cfvo type="max"/>
        <color rgb="FFF8696B"/>
        <color rgb="FFFFEB84"/>
        <color rgb="FF63BE7B"/>
      </colorScale>
    </cfRule>
  </conditionalFormatting>
  <conditionalFormatting sqref="P66">
    <cfRule type="colorScale" priority="2590">
      <colorScale>
        <cfvo type="min"/>
        <cfvo type="percentile" val="50"/>
        <cfvo type="max"/>
        <color rgb="FFF8696B"/>
        <color rgb="FFFFEB84"/>
        <color rgb="FF63BE7B"/>
      </colorScale>
    </cfRule>
  </conditionalFormatting>
  <conditionalFormatting sqref="P67">
    <cfRule type="colorScale" priority="2589">
      <colorScale>
        <cfvo type="min"/>
        <cfvo type="percentile" val="50"/>
        <cfvo type="max"/>
        <color rgb="FFF8696B"/>
        <color rgb="FFFFEB84"/>
        <color rgb="FF63BE7B"/>
      </colorScale>
    </cfRule>
  </conditionalFormatting>
  <conditionalFormatting sqref="P68">
    <cfRule type="colorScale" priority="2587">
      <colorScale>
        <cfvo type="min"/>
        <cfvo type="percentile" val="50"/>
        <cfvo type="max"/>
        <color rgb="FFF8696B"/>
        <color rgb="FFFFEB84"/>
        <color rgb="FF63BE7B"/>
      </colorScale>
    </cfRule>
  </conditionalFormatting>
  <conditionalFormatting sqref="P69">
    <cfRule type="colorScale" priority="2584">
      <colorScale>
        <cfvo type="min"/>
        <cfvo type="percentile" val="50"/>
        <cfvo type="max"/>
        <color rgb="FFF8696B"/>
        <color rgb="FFFFEB84"/>
        <color rgb="FF63BE7B"/>
      </colorScale>
    </cfRule>
  </conditionalFormatting>
  <conditionalFormatting sqref="P68">
    <cfRule type="colorScale" priority="2583">
      <colorScale>
        <cfvo type="min"/>
        <cfvo type="percentile" val="50"/>
        <cfvo type="max"/>
        <color rgb="FFF8696B"/>
        <color rgb="FFFFEB84"/>
        <color rgb="FF63BE7B"/>
      </colorScale>
    </cfRule>
  </conditionalFormatting>
  <conditionalFormatting sqref="P69">
    <cfRule type="colorScale" priority="2581">
      <colorScale>
        <cfvo type="min"/>
        <cfvo type="percentile" val="50"/>
        <cfvo type="max"/>
        <color rgb="FFF8696B"/>
        <color rgb="FFFFEB84"/>
        <color rgb="FF63BE7B"/>
      </colorScale>
    </cfRule>
  </conditionalFormatting>
  <conditionalFormatting sqref="P66">
    <cfRule type="colorScale" priority="2580">
      <colorScale>
        <cfvo type="min"/>
        <cfvo type="percentile" val="50"/>
        <cfvo type="max"/>
        <color rgb="FFF8696B"/>
        <color rgb="FFFFEB84"/>
        <color rgb="FF63BE7B"/>
      </colorScale>
    </cfRule>
  </conditionalFormatting>
  <conditionalFormatting sqref="P67">
    <cfRule type="colorScale" priority="2578">
      <colorScale>
        <cfvo type="min"/>
        <cfvo type="percentile" val="50"/>
        <cfvo type="max"/>
        <color rgb="FFF8696B"/>
        <color rgb="FFFFEB84"/>
        <color rgb="FF63BE7B"/>
      </colorScale>
    </cfRule>
  </conditionalFormatting>
  <conditionalFormatting sqref="P68">
    <cfRule type="colorScale" priority="2577">
      <colorScale>
        <cfvo type="min"/>
        <cfvo type="percentile" val="50"/>
        <cfvo type="max"/>
        <color rgb="FFF8696B"/>
        <color rgb="FFFFEB84"/>
        <color rgb="FF63BE7B"/>
      </colorScale>
    </cfRule>
  </conditionalFormatting>
  <conditionalFormatting sqref="P69">
    <cfRule type="colorScale" priority="2575">
      <colorScale>
        <cfvo type="min"/>
        <cfvo type="percentile" val="50"/>
        <cfvo type="max"/>
        <color rgb="FFF8696B"/>
        <color rgb="FFFFEB84"/>
        <color rgb="FF63BE7B"/>
      </colorScale>
    </cfRule>
  </conditionalFormatting>
  <conditionalFormatting sqref="P69">
    <cfRule type="colorScale" priority="2574">
      <colorScale>
        <cfvo type="min"/>
        <cfvo type="percentile" val="50"/>
        <cfvo type="max"/>
        <color rgb="FFF8696B"/>
        <color rgb="FFFFEB84"/>
        <color rgb="FF63BE7B"/>
      </colorScale>
    </cfRule>
  </conditionalFormatting>
  <conditionalFormatting sqref="P67">
    <cfRule type="colorScale" priority="2573">
      <colorScale>
        <cfvo type="min"/>
        <cfvo type="percentile" val="50"/>
        <cfvo type="max"/>
        <color rgb="FFF8696B"/>
        <color rgb="FFFFEB84"/>
        <color rgb="FF63BE7B"/>
      </colorScale>
    </cfRule>
  </conditionalFormatting>
  <conditionalFormatting sqref="P69">
    <cfRule type="colorScale" priority="2572">
      <colorScale>
        <cfvo type="min"/>
        <cfvo type="percentile" val="50"/>
        <cfvo type="max"/>
        <color rgb="FFF8696B"/>
        <color rgb="FFFFEB84"/>
        <color rgb="FF63BE7B"/>
      </colorScale>
    </cfRule>
  </conditionalFormatting>
  <conditionalFormatting sqref="P67">
    <cfRule type="colorScale" priority="2570">
      <colorScale>
        <cfvo type="min"/>
        <cfvo type="percentile" val="50"/>
        <cfvo type="max"/>
        <color rgb="FFF8696B"/>
        <color rgb="FFFFEB84"/>
        <color rgb="FF63BE7B"/>
      </colorScale>
    </cfRule>
  </conditionalFormatting>
  <conditionalFormatting sqref="P67">
    <cfRule type="colorScale" priority="2569">
      <colorScale>
        <cfvo type="min"/>
        <cfvo type="percentile" val="50"/>
        <cfvo type="max"/>
        <color rgb="FFF8696B"/>
        <color rgb="FFFFEB84"/>
        <color rgb="FF63BE7B"/>
      </colorScale>
    </cfRule>
  </conditionalFormatting>
  <conditionalFormatting sqref="P68">
    <cfRule type="colorScale" priority="2568">
      <colorScale>
        <cfvo type="min"/>
        <cfvo type="percentile" val="50"/>
        <cfvo type="max"/>
        <color rgb="FFF8696B"/>
        <color rgb="FFFFEB84"/>
        <color rgb="FF63BE7B"/>
      </colorScale>
    </cfRule>
  </conditionalFormatting>
  <conditionalFormatting sqref="P69">
    <cfRule type="colorScale" priority="2566">
      <colorScale>
        <cfvo type="min"/>
        <cfvo type="percentile" val="50"/>
        <cfvo type="max"/>
        <color rgb="FFF8696B"/>
        <color rgb="FFFFEB84"/>
        <color rgb="FF63BE7B"/>
      </colorScale>
    </cfRule>
  </conditionalFormatting>
  <conditionalFormatting sqref="P69">
    <cfRule type="colorScale" priority="2565">
      <colorScale>
        <cfvo type="min"/>
        <cfvo type="percentile" val="50"/>
        <cfvo type="max"/>
        <color rgb="FFF8696B"/>
        <color rgb="FFFFEB84"/>
        <color rgb="FF63BE7B"/>
      </colorScale>
    </cfRule>
  </conditionalFormatting>
  <conditionalFormatting sqref="P68">
    <cfRule type="colorScale" priority="2564">
      <colorScale>
        <cfvo type="min"/>
        <cfvo type="percentile" val="50"/>
        <cfvo type="max"/>
        <color rgb="FFF8696B"/>
        <color rgb="FFFFEB84"/>
        <color rgb="FF63BE7B"/>
      </colorScale>
    </cfRule>
  </conditionalFormatting>
  <conditionalFormatting sqref="P67">
    <cfRule type="colorScale" priority="2562">
      <colorScale>
        <cfvo type="min"/>
        <cfvo type="percentile" val="50"/>
        <cfvo type="max"/>
        <color rgb="FFF8696B"/>
        <color rgb="FFFFEB84"/>
        <color rgb="FF63BE7B"/>
      </colorScale>
    </cfRule>
  </conditionalFormatting>
  <conditionalFormatting sqref="P68">
    <cfRule type="colorScale" priority="2561">
      <colorScale>
        <cfvo type="min"/>
        <cfvo type="percentile" val="50"/>
        <cfvo type="max"/>
        <color rgb="FFF8696B"/>
        <color rgb="FFFFEB84"/>
        <color rgb="FF63BE7B"/>
      </colorScale>
    </cfRule>
  </conditionalFormatting>
  <conditionalFormatting sqref="P69">
    <cfRule type="colorScale" priority="2559">
      <colorScale>
        <cfvo type="min"/>
        <cfvo type="percentile" val="50"/>
        <cfvo type="max"/>
        <color rgb="FFF8696B"/>
        <color rgb="FFFFEB84"/>
        <color rgb="FF63BE7B"/>
      </colorScale>
    </cfRule>
  </conditionalFormatting>
  <conditionalFormatting sqref="P67">
    <cfRule type="colorScale" priority="2556">
      <colorScale>
        <cfvo type="min"/>
        <cfvo type="percentile" val="50"/>
        <cfvo type="max"/>
        <color rgb="FFF8696B"/>
        <color rgb="FFFFEB84"/>
        <color rgb="FF63BE7B"/>
      </colorScale>
    </cfRule>
  </conditionalFormatting>
  <conditionalFormatting sqref="P68">
    <cfRule type="colorScale" priority="2555">
      <colorScale>
        <cfvo type="min"/>
        <cfvo type="percentile" val="50"/>
        <cfvo type="max"/>
        <color rgb="FFF8696B"/>
        <color rgb="FFFFEB84"/>
        <color rgb="FF63BE7B"/>
      </colorScale>
    </cfRule>
  </conditionalFormatting>
  <conditionalFormatting sqref="P69">
    <cfRule type="colorScale" priority="2553">
      <colorScale>
        <cfvo type="min"/>
        <cfvo type="percentile" val="50"/>
        <cfvo type="max"/>
        <color rgb="FFF8696B"/>
        <color rgb="FFFFEB84"/>
        <color rgb="FF63BE7B"/>
      </colorScale>
    </cfRule>
  </conditionalFormatting>
  <conditionalFormatting sqref="P69">
    <cfRule type="colorScale" priority="2552">
      <colorScale>
        <cfvo type="min"/>
        <cfvo type="percentile" val="50"/>
        <cfvo type="max"/>
        <color rgb="FFF8696B"/>
        <color rgb="FFFFEB84"/>
        <color rgb="FF63BE7B"/>
      </colorScale>
    </cfRule>
  </conditionalFormatting>
  <conditionalFormatting sqref="P70">
    <cfRule type="colorScale" priority="2551">
      <colorScale>
        <cfvo type="min"/>
        <cfvo type="percentile" val="50"/>
        <cfvo type="max"/>
        <color rgb="FFF8696B"/>
        <color rgb="FFFFEB84"/>
        <color rgb="FF63BE7B"/>
      </colorScale>
    </cfRule>
  </conditionalFormatting>
  <conditionalFormatting sqref="P70">
    <cfRule type="colorScale" priority="2548">
      <colorScale>
        <cfvo type="min"/>
        <cfvo type="percentile" val="50"/>
        <cfvo type="max"/>
        <color rgb="FFF8696B"/>
        <color rgb="FFFFEB84"/>
        <color rgb="FF63BE7B"/>
      </colorScale>
    </cfRule>
  </conditionalFormatting>
  <conditionalFormatting sqref="P70">
    <cfRule type="colorScale" priority="2547">
      <colorScale>
        <cfvo type="min"/>
        <cfvo type="percentile" val="50"/>
        <cfvo type="max"/>
        <color rgb="FFF8696B"/>
        <color rgb="FFFFEB84"/>
        <color rgb="FF63BE7B"/>
      </colorScale>
    </cfRule>
  </conditionalFormatting>
  <conditionalFormatting sqref="P70">
    <cfRule type="colorScale" priority="2546">
      <colorScale>
        <cfvo type="min"/>
        <cfvo type="percentile" val="50"/>
        <cfvo type="max"/>
        <color rgb="FFF8696B"/>
        <color rgb="FFFFEB84"/>
        <color rgb="FF63BE7B"/>
      </colorScale>
    </cfRule>
  </conditionalFormatting>
  <conditionalFormatting sqref="P71">
    <cfRule type="colorScale" priority="2545">
      <colorScale>
        <cfvo type="min"/>
        <cfvo type="percentile" val="50"/>
        <cfvo type="max"/>
        <color rgb="FFF8696B"/>
        <color rgb="FFFFEB84"/>
        <color rgb="FF63BE7B"/>
      </colorScale>
    </cfRule>
  </conditionalFormatting>
  <conditionalFormatting sqref="P72">
    <cfRule type="colorScale" priority="2544">
      <colorScale>
        <cfvo type="min"/>
        <cfvo type="percentile" val="50"/>
        <cfvo type="max"/>
        <color rgb="FFF8696B"/>
        <color rgb="FFFFEB84"/>
        <color rgb="FF63BE7B"/>
      </colorScale>
    </cfRule>
  </conditionalFormatting>
  <conditionalFormatting sqref="P73">
    <cfRule type="colorScale" priority="2540">
      <colorScale>
        <cfvo type="min"/>
        <cfvo type="percentile" val="50"/>
        <cfvo type="max"/>
        <color rgb="FFF8696B"/>
        <color rgb="FFFFEB84"/>
        <color rgb="FF63BE7B"/>
      </colorScale>
    </cfRule>
  </conditionalFormatting>
  <conditionalFormatting sqref="P70">
    <cfRule type="colorScale" priority="2539">
      <colorScale>
        <cfvo type="min"/>
        <cfvo type="percentile" val="50"/>
        <cfvo type="max"/>
        <color rgb="FFF8696B"/>
        <color rgb="FFFFEB84"/>
        <color rgb="FF63BE7B"/>
      </colorScale>
    </cfRule>
  </conditionalFormatting>
  <conditionalFormatting sqref="P70">
    <cfRule type="colorScale" priority="2538">
      <colorScale>
        <cfvo type="min"/>
        <cfvo type="percentile" val="50"/>
        <cfvo type="max"/>
        <color rgb="FFF8696B"/>
        <color rgb="FFFFEB84"/>
        <color rgb="FF63BE7B"/>
      </colorScale>
    </cfRule>
  </conditionalFormatting>
  <conditionalFormatting sqref="P70">
    <cfRule type="colorScale" priority="2537">
      <colorScale>
        <cfvo type="min"/>
        <cfvo type="percentile" val="50"/>
        <cfvo type="max"/>
        <color rgb="FFF8696B"/>
        <color rgb="FFFFEB84"/>
        <color rgb="FF63BE7B"/>
      </colorScale>
    </cfRule>
  </conditionalFormatting>
  <conditionalFormatting sqref="P72">
    <cfRule type="colorScale" priority="2536">
      <colorScale>
        <cfvo type="min"/>
        <cfvo type="percentile" val="50"/>
        <cfvo type="max"/>
        <color rgb="FFF8696B"/>
        <color rgb="FFFFEB84"/>
        <color rgb="FF63BE7B"/>
      </colorScale>
    </cfRule>
  </conditionalFormatting>
  <conditionalFormatting sqref="P71">
    <cfRule type="colorScale" priority="2535">
      <colorScale>
        <cfvo type="min"/>
        <cfvo type="percentile" val="50"/>
        <cfvo type="max"/>
        <color rgb="FFF8696B"/>
        <color rgb="FFFFEB84"/>
        <color rgb="FF63BE7B"/>
      </colorScale>
    </cfRule>
  </conditionalFormatting>
  <conditionalFormatting sqref="P72">
    <cfRule type="colorScale" priority="2534">
      <colorScale>
        <cfvo type="min"/>
        <cfvo type="percentile" val="50"/>
        <cfvo type="max"/>
        <color rgb="FFF8696B"/>
        <color rgb="FFFFEB84"/>
        <color rgb="FF63BE7B"/>
      </colorScale>
    </cfRule>
  </conditionalFormatting>
  <conditionalFormatting sqref="P72">
    <cfRule type="colorScale" priority="2533">
      <colorScale>
        <cfvo type="min"/>
        <cfvo type="percentile" val="50"/>
        <cfvo type="max"/>
        <color rgb="FFF8696B"/>
        <color rgb="FFFFEB84"/>
        <color rgb="FF63BE7B"/>
      </colorScale>
    </cfRule>
  </conditionalFormatting>
  <conditionalFormatting sqref="P73">
    <cfRule type="colorScale" priority="2531">
      <colorScale>
        <cfvo type="min"/>
        <cfvo type="percentile" val="50"/>
        <cfvo type="max"/>
        <color rgb="FFF8696B"/>
        <color rgb="FFFFEB84"/>
        <color rgb="FF63BE7B"/>
      </colorScale>
    </cfRule>
  </conditionalFormatting>
  <conditionalFormatting sqref="P71">
    <cfRule type="colorScale" priority="2530">
      <colorScale>
        <cfvo type="min"/>
        <cfvo type="percentile" val="50"/>
        <cfvo type="max"/>
        <color rgb="FFF8696B"/>
        <color rgb="FFFFEB84"/>
        <color rgb="FF63BE7B"/>
      </colorScale>
    </cfRule>
  </conditionalFormatting>
  <conditionalFormatting sqref="P73">
    <cfRule type="colorScale" priority="2529">
      <colorScale>
        <cfvo type="min"/>
        <cfvo type="percentile" val="50"/>
        <cfvo type="max"/>
        <color rgb="FFF8696B"/>
        <color rgb="FFFFEB84"/>
        <color rgb="FF63BE7B"/>
      </colorScale>
    </cfRule>
  </conditionalFormatting>
  <conditionalFormatting sqref="P72">
    <cfRule type="colorScale" priority="2528">
      <colorScale>
        <cfvo type="min"/>
        <cfvo type="percentile" val="50"/>
        <cfvo type="max"/>
        <color rgb="FFF8696B"/>
        <color rgb="FFFFEB84"/>
        <color rgb="FF63BE7B"/>
      </colorScale>
    </cfRule>
  </conditionalFormatting>
  <conditionalFormatting sqref="P73">
    <cfRule type="colorScale" priority="2526">
      <colorScale>
        <cfvo type="min"/>
        <cfvo type="percentile" val="50"/>
        <cfvo type="max"/>
        <color rgb="FFF8696B"/>
        <color rgb="FFFFEB84"/>
        <color rgb="FF63BE7B"/>
      </colorScale>
    </cfRule>
  </conditionalFormatting>
  <conditionalFormatting sqref="P72">
    <cfRule type="colorScale" priority="2525">
      <colorScale>
        <cfvo type="min"/>
        <cfvo type="percentile" val="50"/>
        <cfvo type="max"/>
        <color rgb="FFF8696B"/>
        <color rgb="FFFFEB84"/>
        <color rgb="FF63BE7B"/>
      </colorScale>
    </cfRule>
  </conditionalFormatting>
  <conditionalFormatting sqref="P70">
    <cfRule type="colorScale" priority="2524">
      <colorScale>
        <cfvo type="min"/>
        <cfvo type="percentile" val="50"/>
        <cfvo type="max"/>
        <color rgb="FFF8696B"/>
        <color rgb="FFFFEB84"/>
        <color rgb="FF63BE7B"/>
      </colorScale>
    </cfRule>
  </conditionalFormatting>
  <conditionalFormatting sqref="P71">
    <cfRule type="colorScale" priority="2523">
      <colorScale>
        <cfvo type="min"/>
        <cfvo type="percentile" val="50"/>
        <cfvo type="max"/>
        <color rgb="FFF8696B"/>
        <color rgb="FFFFEB84"/>
        <color rgb="FF63BE7B"/>
      </colorScale>
    </cfRule>
  </conditionalFormatting>
  <conditionalFormatting sqref="P72">
    <cfRule type="colorScale" priority="2522">
      <colorScale>
        <cfvo type="min"/>
        <cfvo type="percentile" val="50"/>
        <cfvo type="max"/>
        <color rgb="FFF8696B"/>
        <color rgb="FFFFEB84"/>
        <color rgb="FF63BE7B"/>
      </colorScale>
    </cfRule>
  </conditionalFormatting>
  <conditionalFormatting sqref="P72">
    <cfRule type="colorScale" priority="2521">
      <colorScale>
        <cfvo type="min"/>
        <cfvo type="percentile" val="50"/>
        <cfvo type="max"/>
        <color rgb="FFF8696B"/>
        <color rgb="FFFFEB84"/>
        <color rgb="FF63BE7B"/>
      </colorScale>
    </cfRule>
  </conditionalFormatting>
  <conditionalFormatting sqref="P72">
    <cfRule type="colorScale" priority="2520">
      <colorScale>
        <cfvo type="min"/>
        <cfvo type="percentile" val="50"/>
        <cfvo type="max"/>
        <color rgb="FFF8696B"/>
        <color rgb="FFFFEB84"/>
        <color rgb="FF63BE7B"/>
      </colorScale>
    </cfRule>
  </conditionalFormatting>
  <conditionalFormatting sqref="P73">
    <cfRule type="colorScale" priority="2518">
      <colorScale>
        <cfvo type="min"/>
        <cfvo type="percentile" val="50"/>
        <cfvo type="max"/>
        <color rgb="FFF8696B"/>
        <color rgb="FFFFEB84"/>
        <color rgb="FF63BE7B"/>
      </colorScale>
    </cfRule>
  </conditionalFormatting>
  <conditionalFormatting sqref="P71">
    <cfRule type="colorScale" priority="2517">
      <colorScale>
        <cfvo type="min"/>
        <cfvo type="percentile" val="50"/>
        <cfvo type="max"/>
        <color rgb="FFF8696B"/>
        <color rgb="FFFFEB84"/>
        <color rgb="FF63BE7B"/>
      </colorScale>
    </cfRule>
  </conditionalFormatting>
  <conditionalFormatting sqref="P70">
    <cfRule type="colorScale" priority="2516">
      <colorScale>
        <cfvo type="min"/>
        <cfvo type="percentile" val="50"/>
        <cfvo type="max"/>
        <color rgb="FFF8696B"/>
        <color rgb="FFFFEB84"/>
        <color rgb="FF63BE7B"/>
      </colorScale>
    </cfRule>
  </conditionalFormatting>
  <conditionalFormatting sqref="P71">
    <cfRule type="colorScale" priority="2515">
      <colorScale>
        <cfvo type="min"/>
        <cfvo type="percentile" val="50"/>
        <cfvo type="max"/>
        <color rgb="FFF8696B"/>
        <color rgb="FFFFEB84"/>
        <color rgb="FF63BE7B"/>
      </colorScale>
    </cfRule>
  </conditionalFormatting>
  <conditionalFormatting sqref="P72">
    <cfRule type="colorScale" priority="2513">
      <colorScale>
        <cfvo type="min"/>
        <cfvo type="percentile" val="50"/>
        <cfvo type="max"/>
        <color rgb="FFF8696B"/>
        <color rgb="FFFFEB84"/>
        <color rgb="FF63BE7B"/>
      </colorScale>
    </cfRule>
  </conditionalFormatting>
  <conditionalFormatting sqref="P73">
    <cfRule type="colorScale" priority="2510">
      <colorScale>
        <cfvo type="min"/>
        <cfvo type="percentile" val="50"/>
        <cfvo type="max"/>
        <color rgb="FFF8696B"/>
        <color rgb="FFFFEB84"/>
        <color rgb="FF63BE7B"/>
      </colorScale>
    </cfRule>
  </conditionalFormatting>
  <conditionalFormatting sqref="P72">
    <cfRule type="colorScale" priority="2509">
      <colorScale>
        <cfvo type="min"/>
        <cfvo type="percentile" val="50"/>
        <cfvo type="max"/>
        <color rgb="FFF8696B"/>
        <color rgb="FFFFEB84"/>
        <color rgb="FF63BE7B"/>
      </colorScale>
    </cfRule>
  </conditionalFormatting>
  <conditionalFormatting sqref="P73">
    <cfRule type="colorScale" priority="2507">
      <colorScale>
        <cfvo type="min"/>
        <cfvo type="percentile" val="50"/>
        <cfvo type="max"/>
        <color rgb="FFF8696B"/>
        <color rgb="FFFFEB84"/>
        <color rgb="FF63BE7B"/>
      </colorScale>
    </cfRule>
  </conditionalFormatting>
  <conditionalFormatting sqref="P70">
    <cfRule type="colorScale" priority="2506">
      <colorScale>
        <cfvo type="min"/>
        <cfvo type="percentile" val="50"/>
        <cfvo type="max"/>
        <color rgb="FFF8696B"/>
        <color rgb="FFFFEB84"/>
        <color rgb="FF63BE7B"/>
      </colorScale>
    </cfRule>
  </conditionalFormatting>
  <conditionalFormatting sqref="P71">
    <cfRule type="colorScale" priority="2504">
      <colorScale>
        <cfvo type="min"/>
        <cfvo type="percentile" val="50"/>
        <cfvo type="max"/>
        <color rgb="FFF8696B"/>
        <color rgb="FFFFEB84"/>
        <color rgb="FF63BE7B"/>
      </colorScale>
    </cfRule>
  </conditionalFormatting>
  <conditionalFormatting sqref="P72">
    <cfRule type="colorScale" priority="2503">
      <colorScale>
        <cfvo type="min"/>
        <cfvo type="percentile" val="50"/>
        <cfvo type="max"/>
        <color rgb="FFF8696B"/>
        <color rgb="FFFFEB84"/>
        <color rgb="FF63BE7B"/>
      </colorScale>
    </cfRule>
  </conditionalFormatting>
  <conditionalFormatting sqref="P73">
    <cfRule type="colorScale" priority="2501">
      <colorScale>
        <cfvo type="min"/>
        <cfvo type="percentile" val="50"/>
        <cfvo type="max"/>
        <color rgb="FFF8696B"/>
        <color rgb="FFFFEB84"/>
        <color rgb="FF63BE7B"/>
      </colorScale>
    </cfRule>
  </conditionalFormatting>
  <conditionalFormatting sqref="P73">
    <cfRule type="colorScale" priority="2500">
      <colorScale>
        <cfvo type="min"/>
        <cfvo type="percentile" val="50"/>
        <cfvo type="max"/>
        <color rgb="FFF8696B"/>
        <color rgb="FFFFEB84"/>
        <color rgb="FF63BE7B"/>
      </colorScale>
    </cfRule>
  </conditionalFormatting>
  <conditionalFormatting sqref="P71">
    <cfRule type="colorScale" priority="2499">
      <colorScale>
        <cfvo type="min"/>
        <cfvo type="percentile" val="50"/>
        <cfvo type="max"/>
        <color rgb="FFF8696B"/>
        <color rgb="FFFFEB84"/>
        <color rgb="FF63BE7B"/>
      </colorScale>
    </cfRule>
  </conditionalFormatting>
  <conditionalFormatting sqref="P73">
    <cfRule type="colorScale" priority="2498">
      <colorScale>
        <cfvo type="min"/>
        <cfvo type="percentile" val="50"/>
        <cfvo type="max"/>
        <color rgb="FFF8696B"/>
        <color rgb="FFFFEB84"/>
        <color rgb="FF63BE7B"/>
      </colorScale>
    </cfRule>
  </conditionalFormatting>
  <conditionalFormatting sqref="P71">
    <cfRule type="colorScale" priority="2496">
      <colorScale>
        <cfvo type="min"/>
        <cfvo type="percentile" val="50"/>
        <cfvo type="max"/>
        <color rgb="FFF8696B"/>
        <color rgb="FFFFEB84"/>
        <color rgb="FF63BE7B"/>
      </colorScale>
    </cfRule>
  </conditionalFormatting>
  <conditionalFormatting sqref="P71">
    <cfRule type="colorScale" priority="2495">
      <colorScale>
        <cfvo type="min"/>
        <cfvo type="percentile" val="50"/>
        <cfvo type="max"/>
        <color rgb="FFF8696B"/>
        <color rgb="FFFFEB84"/>
        <color rgb="FF63BE7B"/>
      </colorScale>
    </cfRule>
  </conditionalFormatting>
  <conditionalFormatting sqref="P72">
    <cfRule type="colorScale" priority="2494">
      <colorScale>
        <cfvo type="min"/>
        <cfvo type="percentile" val="50"/>
        <cfvo type="max"/>
        <color rgb="FFF8696B"/>
        <color rgb="FFFFEB84"/>
        <color rgb="FF63BE7B"/>
      </colorScale>
    </cfRule>
  </conditionalFormatting>
  <conditionalFormatting sqref="P73">
    <cfRule type="colorScale" priority="2492">
      <colorScale>
        <cfvo type="min"/>
        <cfvo type="percentile" val="50"/>
        <cfvo type="max"/>
        <color rgb="FFF8696B"/>
        <color rgb="FFFFEB84"/>
        <color rgb="FF63BE7B"/>
      </colorScale>
    </cfRule>
  </conditionalFormatting>
  <conditionalFormatting sqref="P73">
    <cfRule type="colorScale" priority="2491">
      <colorScale>
        <cfvo type="min"/>
        <cfvo type="percentile" val="50"/>
        <cfvo type="max"/>
        <color rgb="FFF8696B"/>
        <color rgb="FFFFEB84"/>
        <color rgb="FF63BE7B"/>
      </colorScale>
    </cfRule>
  </conditionalFormatting>
  <conditionalFormatting sqref="P72">
    <cfRule type="colorScale" priority="2490">
      <colorScale>
        <cfvo type="min"/>
        <cfvo type="percentile" val="50"/>
        <cfvo type="max"/>
        <color rgb="FFF8696B"/>
        <color rgb="FFFFEB84"/>
        <color rgb="FF63BE7B"/>
      </colorScale>
    </cfRule>
  </conditionalFormatting>
  <conditionalFormatting sqref="P71">
    <cfRule type="colorScale" priority="2488">
      <colorScale>
        <cfvo type="min"/>
        <cfvo type="percentile" val="50"/>
        <cfvo type="max"/>
        <color rgb="FFF8696B"/>
        <color rgb="FFFFEB84"/>
        <color rgb="FF63BE7B"/>
      </colorScale>
    </cfRule>
  </conditionalFormatting>
  <conditionalFormatting sqref="P72">
    <cfRule type="colorScale" priority="2487">
      <colorScale>
        <cfvo type="min"/>
        <cfvo type="percentile" val="50"/>
        <cfvo type="max"/>
        <color rgb="FFF8696B"/>
        <color rgb="FFFFEB84"/>
        <color rgb="FF63BE7B"/>
      </colorScale>
    </cfRule>
  </conditionalFormatting>
  <conditionalFormatting sqref="P73">
    <cfRule type="colorScale" priority="2485">
      <colorScale>
        <cfvo type="min"/>
        <cfvo type="percentile" val="50"/>
        <cfvo type="max"/>
        <color rgb="FFF8696B"/>
        <color rgb="FFFFEB84"/>
        <color rgb="FF63BE7B"/>
      </colorScale>
    </cfRule>
  </conditionalFormatting>
  <conditionalFormatting sqref="P71">
    <cfRule type="colorScale" priority="2482">
      <colorScale>
        <cfvo type="min"/>
        <cfvo type="percentile" val="50"/>
        <cfvo type="max"/>
        <color rgb="FFF8696B"/>
        <color rgb="FFFFEB84"/>
        <color rgb="FF63BE7B"/>
      </colorScale>
    </cfRule>
  </conditionalFormatting>
  <conditionalFormatting sqref="P72">
    <cfRule type="colorScale" priority="2481">
      <colorScale>
        <cfvo type="min"/>
        <cfvo type="percentile" val="50"/>
        <cfvo type="max"/>
        <color rgb="FFF8696B"/>
        <color rgb="FFFFEB84"/>
        <color rgb="FF63BE7B"/>
      </colorScale>
    </cfRule>
  </conditionalFormatting>
  <conditionalFormatting sqref="P73">
    <cfRule type="colorScale" priority="2479">
      <colorScale>
        <cfvo type="min"/>
        <cfvo type="percentile" val="50"/>
        <cfvo type="max"/>
        <color rgb="FFF8696B"/>
        <color rgb="FFFFEB84"/>
        <color rgb="FF63BE7B"/>
      </colorScale>
    </cfRule>
  </conditionalFormatting>
  <conditionalFormatting sqref="P73">
    <cfRule type="colorScale" priority="2478">
      <colorScale>
        <cfvo type="min"/>
        <cfvo type="percentile" val="50"/>
        <cfvo type="max"/>
        <color rgb="FFF8696B"/>
        <color rgb="FFFFEB84"/>
        <color rgb="FF63BE7B"/>
      </colorScale>
    </cfRule>
  </conditionalFormatting>
  <conditionalFormatting sqref="P76">
    <cfRule type="colorScale" priority="2477">
      <colorScale>
        <cfvo type="min"/>
        <cfvo type="percentile" val="50"/>
        <cfvo type="max"/>
        <color rgb="FFF8696B"/>
        <color rgb="FFFFEB84"/>
        <color rgb="FF63BE7B"/>
      </colorScale>
    </cfRule>
  </conditionalFormatting>
  <conditionalFormatting sqref="P78">
    <cfRule type="colorScale" priority="2476">
      <colorScale>
        <cfvo type="min"/>
        <cfvo type="percentile" val="50"/>
        <cfvo type="max"/>
        <color rgb="FFF8696B"/>
        <color rgb="FFFFEB84"/>
        <color rgb="FF63BE7B"/>
      </colorScale>
    </cfRule>
  </conditionalFormatting>
  <conditionalFormatting sqref="P74">
    <cfRule type="colorScale" priority="2474">
      <colorScale>
        <cfvo type="min"/>
        <cfvo type="percentile" val="50"/>
        <cfvo type="max"/>
        <color rgb="FFF8696B"/>
        <color rgb="FFFFEB84"/>
        <color rgb="FF63BE7B"/>
      </colorScale>
    </cfRule>
  </conditionalFormatting>
  <conditionalFormatting sqref="P75">
    <cfRule type="colorScale" priority="2473">
      <colorScale>
        <cfvo type="min"/>
        <cfvo type="percentile" val="50"/>
        <cfvo type="max"/>
        <color rgb="FFF8696B"/>
        <color rgb="FFFFEB84"/>
        <color rgb="FF63BE7B"/>
      </colorScale>
    </cfRule>
  </conditionalFormatting>
  <conditionalFormatting sqref="P76">
    <cfRule type="colorScale" priority="2472">
      <colorScale>
        <cfvo type="min"/>
        <cfvo type="percentile" val="50"/>
        <cfvo type="max"/>
        <color rgb="FFF8696B"/>
        <color rgb="FFFFEB84"/>
        <color rgb="FF63BE7B"/>
      </colorScale>
    </cfRule>
  </conditionalFormatting>
  <conditionalFormatting sqref="P76">
    <cfRule type="colorScale" priority="2471">
      <colorScale>
        <cfvo type="min"/>
        <cfvo type="percentile" val="50"/>
        <cfvo type="max"/>
        <color rgb="FFF8696B"/>
        <color rgb="FFFFEB84"/>
        <color rgb="FF63BE7B"/>
      </colorScale>
    </cfRule>
  </conditionalFormatting>
  <conditionalFormatting sqref="P76">
    <cfRule type="colorScale" priority="2470">
      <colorScale>
        <cfvo type="min"/>
        <cfvo type="percentile" val="50"/>
        <cfvo type="max"/>
        <color rgb="FFF8696B"/>
        <color rgb="FFFFEB84"/>
        <color rgb="FF63BE7B"/>
      </colorScale>
    </cfRule>
  </conditionalFormatting>
  <conditionalFormatting sqref="P77">
    <cfRule type="colorScale" priority="2468">
      <colorScale>
        <cfvo type="min"/>
        <cfvo type="percentile" val="50"/>
        <cfvo type="max"/>
        <color rgb="FFF8696B"/>
        <color rgb="FFFFEB84"/>
        <color rgb="FF63BE7B"/>
      </colorScale>
    </cfRule>
  </conditionalFormatting>
  <conditionalFormatting sqref="P78">
    <cfRule type="colorScale" priority="2467">
      <colorScale>
        <cfvo type="min"/>
        <cfvo type="percentile" val="50"/>
        <cfvo type="max"/>
        <color rgb="FFF8696B"/>
        <color rgb="FFFFEB84"/>
        <color rgb="FF63BE7B"/>
      </colorScale>
    </cfRule>
  </conditionalFormatting>
  <conditionalFormatting sqref="P78">
    <cfRule type="colorScale" priority="2466">
      <colorScale>
        <cfvo type="min"/>
        <cfvo type="percentile" val="50"/>
        <cfvo type="max"/>
        <color rgb="FFF8696B"/>
        <color rgb="FFFFEB84"/>
        <color rgb="FF63BE7B"/>
      </colorScale>
    </cfRule>
  </conditionalFormatting>
  <conditionalFormatting sqref="P78">
    <cfRule type="colorScale" priority="2465">
      <colorScale>
        <cfvo type="min"/>
        <cfvo type="percentile" val="50"/>
        <cfvo type="max"/>
        <color rgb="FFF8696B"/>
        <color rgb="FFFFEB84"/>
        <color rgb="FF63BE7B"/>
      </colorScale>
    </cfRule>
  </conditionalFormatting>
  <conditionalFormatting sqref="P79">
    <cfRule type="colorScale" priority="2464">
      <colorScale>
        <cfvo type="min"/>
        <cfvo type="percentile" val="50"/>
        <cfvo type="max"/>
        <color rgb="FFF8696B"/>
        <color rgb="FFFFEB84"/>
        <color rgb="FF63BE7B"/>
      </colorScale>
    </cfRule>
  </conditionalFormatting>
  <conditionalFormatting sqref="P80">
    <cfRule type="colorScale" priority="2463">
      <colorScale>
        <cfvo type="min"/>
        <cfvo type="percentile" val="50"/>
        <cfvo type="max"/>
        <color rgb="FFF8696B"/>
        <color rgb="FFFFEB84"/>
        <color rgb="FF63BE7B"/>
      </colorScale>
    </cfRule>
  </conditionalFormatting>
  <conditionalFormatting sqref="P81">
    <cfRule type="colorScale" priority="2459">
      <colorScale>
        <cfvo type="min"/>
        <cfvo type="percentile" val="50"/>
        <cfvo type="max"/>
        <color rgb="FFF8696B"/>
        <color rgb="FFFFEB84"/>
        <color rgb="FF63BE7B"/>
      </colorScale>
    </cfRule>
  </conditionalFormatting>
  <conditionalFormatting sqref="P75">
    <cfRule type="colorScale" priority="2458">
      <colorScale>
        <cfvo type="min"/>
        <cfvo type="percentile" val="50"/>
        <cfvo type="max"/>
        <color rgb="FFF8696B"/>
        <color rgb="FFFFEB84"/>
        <color rgb="FF63BE7B"/>
      </colorScale>
    </cfRule>
  </conditionalFormatting>
  <conditionalFormatting sqref="P74">
    <cfRule type="colorScale" priority="2457">
      <colorScale>
        <cfvo type="min"/>
        <cfvo type="percentile" val="50"/>
        <cfvo type="max"/>
        <color rgb="FFF8696B"/>
        <color rgb="FFFFEB84"/>
        <color rgb="FF63BE7B"/>
      </colorScale>
    </cfRule>
  </conditionalFormatting>
  <conditionalFormatting sqref="P75">
    <cfRule type="colorScale" priority="2456">
      <colorScale>
        <cfvo type="min"/>
        <cfvo type="percentile" val="50"/>
        <cfvo type="max"/>
        <color rgb="FFF8696B"/>
        <color rgb="FFFFEB84"/>
        <color rgb="FF63BE7B"/>
      </colorScale>
    </cfRule>
  </conditionalFormatting>
  <conditionalFormatting sqref="P76">
    <cfRule type="colorScale" priority="2454">
      <colorScale>
        <cfvo type="min"/>
        <cfvo type="percentile" val="50"/>
        <cfvo type="max"/>
        <color rgb="FFF8696B"/>
        <color rgb="FFFFEB84"/>
        <color rgb="FF63BE7B"/>
      </colorScale>
    </cfRule>
  </conditionalFormatting>
  <conditionalFormatting sqref="P77">
    <cfRule type="colorScale" priority="2451">
      <colorScale>
        <cfvo type="min"/>
        <cfvo type="percentile" val="50"/>
        <cfvo type="max"/>
        <color rgb="FFF8696B"/>
        <color rgb="FFFFEB84"/>
        <color rgb="FF63BE7B"/>
      </colorScale>
    </cfRule>
  </conditionalFormatting>
  <conditionalFormatting sqref="P78">
    <cfRule type="colorScale" priority="2450">
      <colorScale>
        <cfvo type="min"/>
        <cfvo type="percentile" val="50"/>
        <cfvo type="max"/>
        <color rgb="FFF8696B"/>
        <color rgb="FFFFEB84"/>
        <color rgb="FF63BE7B"/>
      </colorScale>
    </cfRule>
  </conditionalFormatting>
  <conditionalFormatting sqref="P76">
    <cfRule type="colorScale" priority="2449">
      <colorScale>
        <cfvo type="min"/>
        <cfvo type="percentile" val="50"/>
        <cfvo type="max"/>
        <color rgb="FFF8696B"/>
        <color rgb="FFFFEB84"/>
        <color rgb="FF63BE7B"/>
      </colorScale>
    </cfRule>
  </conditionalFormatting>
  <conditionalFormatting sqref="P78">
    <cfRule type="colorScale" priority="2448">
      <colorScale>
        <cfvo type="min"/>
        <cfvo type="percentile" val="50"/>
        <cfvo type="max"/>
        <color rgb="FFF8696B"/>
        <color rgb="FFFFEB84"/>
        <color rgb="FF63BE7B"/>
      </colorScale>
    </cfRule>
  </conditionalFormatting>
  <conditionalFormatting sqref="P77">
    <cfRule type="colorScale" priority="2446">
      <colorScale>
        <cfvo type="min"/>
        <cfvo type="percentile" val="50"/>
        <cfvo type="max"/>
        <color rgb="FFF8696B"/>
        <color rgb="FFFFEB84"/>
        <color rgb="FF63BE7B"/>
      </colorScale>
    </cfRule>
  </conditionalFormatting>
  <conditionalFormatting sqref="P78">
    <cfRule type="colorScale" priority="2445">
      <colorScale>
        <cfvo type="min"/>
        <cfvo type="percentile" val="50"/>
        <cfvo type="max"/>
        <color rgb="FFF8696B"/>
        <color rgb="FFFFEB84"/>
        <color rgb="FF63BE7B"/>
      </colorScale>
    </cfRule>
  </conditionalFormatting>
  <conditionalFormatting sqref="P80">
    <cfRule type="colorScale" priority="2444">
      <colorScale>
        <cfvo type="min"/>
        <cfvo type="percentile" val="50"/>
        <cfvo type="max"/>
        <color rgb="FFF8696B"/>
        <color rgb="FFFFEB84"/>
        <color rgb="FF63BE7B"/>
      </colorScale>
    </cfRule>
  </conditionalFormatting>
  <conditionalFormatting sqref="P79">
    <cfRule type="colorScale" priority="2443">
      <colorScale>
        <cfvo type="min"/>
        <cfvo type="percentile" val="50"/>
        <cfvo type="max"/>
        <color rgb="FFF8696B"/>
        <color rgb="FFFFEB84"/>
        <color rgb="FF63BE7B"/>
      </colorScale>
    </cfRule>
  </conditionalFormatting>
  <conditionalFormatting sqref="P80">
    <cfRule type="colorScale" priority="2442">
      <colorScale>
        <cfvo type="min"/>
        <cfvo type="percentile" val="50"/>
        <cfvo type="max"/>
        <color rgb="FFF8696B"/>
        <color rgb="FFFFEB84"/>
        <color rgb="FF63BE7B"/>
      </colorScale>
    </cfRule>
  </conditionalFormatting>
  <conditionalFormatting sqref="P80">
    <cfRule type="colorScale" priority="2441">
      <colorScale>
        <cfvo type="min"/>
        <cfvo type="percentile" val="50"/>
        <cfvo type="max"/>
        <color rgb="FFF8696B"/>
        <color rgb="FFFFEB84"/>
        <color rgb="FF63BE7B"/>
      </colorScale>
    </cfRule>
  </conditionalFormatting>
  <conditionalFormatting sqref="P81">
    <cfRule type="colorScale" priority="2439">
      <colorScale>
        <cfvo type="min"/>
        <cfvo type="percentile" val="50"/>
        <cfvo type="max"/>
        <color rgb="FFF8696B"/>
        <color rgb="FFFFEB84"/>
        <color rgb="FF63BE7B"/>
      </colorScale>
    </cfRule>
  </conditionalFormatting>
  <conditionalFormatting sqref="P79">
    <cfRule type="colorScale" priority="2438">
      <colorScale>
        <cfvo type="min"/>
        <cfvo type="percentile" val="50"/>
        <cfvo type="max"/>
        <color rgb="FFF8696B"/>
        <color rgb="FFFFEB84"/>
        <color rgb="FF63BE7B"/>
      </colorScale>
    </cfRule>
  </conditionalFormatting>
  <conditionalFormatting sqref="P81">
    <cfRule type="colorScale" priority="2437">
      <colorScale>
        <cfvo type="min"/>
        <cfvo type="percentile" val="50"/>
        <cfvo type="max"/>
        <color rgb="FFF8696B"/>
        <color rgb="FFFFEB84"/>
        <color rgb="FF63BE7B"/>
      </colorScale>
    </cfRule>
  </conditionalFormatting>
  <conditionalFormatting sqref="P80">
    <cfRule type="colorScale" priority="2436">
      <colorScale>
        <cfvo type="min"/>
        <cfvo type="percentile" val="50"/>
        <cfvo type="max"/>
        <color rgb="FFF8696B"/>
        <color rgb="FFFFEB84"/>
        <color rgb="FF63BE7B"/>
      </colorScale>
    </cfRule>
  </conditionalFormatting>
  <conditionalFormatting sqref="P81">
    <cfRule type="colorScale" priority="2434">
      <colorScale>
        <cfvo type="min"/>
        <cfvo type="percentile" val="50"/>
        <cfvo type="max"/>
        <color rgb="FFF8696B"/>
        <color rgb="FFFFEB84"/>
        <color rgb="FF63BE7B"/>
      </colorScale>
    </cfRule>
  </conditionalFormatting>
  <conditionalFormatting sqref="P74">
    <cfRule type="colorScale" priority="2432">
      <colorScale>
        <cfvo type="min"/>
        <cfvo type="percentile" val="50"/>
        <cfvo type="max"/>
        <color rgb="FFF8696B"/>
        <color rgb="FFFFEB84"/>
        <color rgb="FF63BE7B"/>
      </colorScale>
    </cfRule>
  </conditionalFormatting>
  <conditionalFormatting sqref="P75">
    <cfRule type="colorScale" priority="2430">
      <colorScale>
        <cfvo type="min"/>
        <cfvo type="percentile" val="50"/>
        <cfvo type="max"/>
        <color rgb="FFF8696B"/>
        <color rgb="FFFFEB84"/>
        <color rgb="FF63BE7B"/>
      </colorScale>
    </cfRule>
  </conditionalFormatting>
  <conditionalFormatting sqref="P76">
    <cfRule type="colorScale" priority="2429">
      <colorScale>
        <cfvo type="min"/>
        <cfvo type="percentile" val="50"/>
        <cfvo type="max"/>
        <color rgb="FFF8696B"/>
        <color rgb="FFFFEB84"/>
        <color rgb="FF63BE7B"/>
      </colorScale>
    </cfRule>
  </conditionalFormatting>
  <conditionalFormatting sqref="P77">
    <cfRule type="colorScale" priority="2427">
      <colorScale>
        <cfvo type="min"/>
        <cfvo type="percentile" val="50"/>
        <cfvo type="max"/>
        <color rgb="FFF8696B"/>
        <color rgb="FFFFEB84"/>
        <color rgb="FF63BE7B"/>
      </colorScale>
    </cfRule>
  </conditionalFormatting>
  <conditionalFormatting sqref="P77">
    <cfRule type="colorScale" priority="2426">
      <colorScale>
        <cfvo type="min"/>
        <cfvo type="percentile" val="50"/>
        <cfvo type="max"/>
        <color rgb="FFF8696B"/>
        <color rgb="FFFFEB84"/>
        <color rgb="FF63BE7B"/>
      </colorScale>
    </cfRule>
  </conditionalFormatting>
  <conditionalFormatting sqref="P75">
    <cfRule type="colorScale" priority="2425">
      <colorScale>
        <cfvo type="min"/>
        <cfvo type="percentile" val="50"/>
        <cfvo type="max"/>
        <color rgb="FFF8696B"/>
        <color rgb="FFFFEB84"/>
        <color rgb="FF63BE7B"/>
      </colorScale>
    </cfRule>
  </conditionalFormatting>
  <conditionalFormatting sqref="P77">
    <cfRule type="colorScale" priority="2424">
      <colorScale>
        <cfvo type="min"/>
        <cfvo type="percentile" val="50"/>
        <cfvo type="max"/>
        <color rgb="FFF8696B"/>
        <color rgb="FFFFEB84"/>
        <color rgb="FF63BE7B"/>
      </colorScale>
    </cfRule>
  </conditionalFormatting>
  <conditionalFormatting sqref="P75">
    <cfRule type="colorScale" priority="2422">
      <colorScale>
        <cfvo type="min"/>
        <cfvo type="percentile" val="50"/>
        <cfvo type="max"/>
        <color rgb="FFF8696B"/>
        <color rgb="FFFFEB84"/>
        <color rgb="FF63BE7B"/>
      </colorScale>
    </cfRule>
  </conditionalFormatting>
  <conditionalFormatting sqref="P75">
    <cfRule type="colorScale" priority="2421">
      <colorScale>
        <cfvo type="min"/>
        <cfvo type="percentile" val="50"/>
        <cfvo type="max"/>
        <color rgb="FFF8696B"/>
        <color rgb="FFFFEB84"/>
        <color rgb="FF63BE7B"/>
      </colorScale>
    </cfRule>
  </conditionalFormatting>
  <conditionalFormatting sqref="P76">
    <cfRule type="colorScale" priority="2420">
      <colorScale>
        <cfvo type="min"/>
        <cfvo type="percentile" val="50"/>
        <cfvo type="max"/>
        <color rgb="FFF8696B"/>
        <color rgb="FFFFEB84"/>
        <color rgb="FF63BE7B"/>
      </colorScale>
    </cfRule>
  </conditionalFormatting>
  <conditionalFormatting sqref="P77">
    <cfRule type="colorScale" priority="2418">
      <colorScale>
        <cfvo type="min"/>
        <cfvo type="percentile" val="50"/>
        <cfvo type="max"/>
        <color rgb="FFF8696B"/>
        <color rgb="FFFFEB84"/>
        <color rgb="FF63BE7B"/>
      </colorScale>
    </cfRule>
  </conditionalFormatting>
  <conditionalFormatting sqref="P77">
    <cfRule type="colorScale" priority="2417">
      <colorScale>
        <cfvo type="min"/>
        <cfvo type="percentile" val="50"/>
        <cfvo type="max"/>
        <color rgb="FFF8696B"/>
        <color rgb="FFFFEB84"/>
        <color rgb="FF63BE7B"/>
      </colorScale>
    </cfRule>
  </conditionalFormatting>
  <conditionalFormatting sqref="P76">
    <cfRule type="colorScale" priority="2416">
      <colorScale>
        <cfvo type="min"/>
        <cfvo type="percentile" val="50"/>
        <cfvo type="max"/>
        <color rgb="FFF8696B"/>
        <color rgb="FFFFEB84"/>
        <color rgb="FF63BE7B"/>
      </colorScale>
    </cfRule>
  </conditionalFormatting>
  <conditionalFormatting sqref="P75">
    <cfRule type="colorScale" priority="2414">
      <colorScale>
        <cfvo type="min"/>
        <cfvo type="percentile" val="50"/>
        <cfvo type="max"/>
        <color rgb="FFF8696B"/>
        <color rgb="FFFFEB84"/>
        <color rgb="FF63BE7B"/>
      </colorScale>
    </cfRule>
  </conditionalFormatting>
  <conditionalFormatting sqref="P76">
    <cfRule type="colorScale" priority="2413">
      <colorScale>
        <cfvo type="min"/>
        <cfvo type="percentile" val="50"/>
        <cfvo type="max"/>
        <color rgb="FFF8696B"/>
        <color rgb="FFFFEB84"/>
        <color rgb="FF63BE7B"/>
      </colorScale>
    </cfRule>
  </conditionalFormatting>
  <conditionalFormatting sqref="P77">
    <cfRule type="colorScale" priority="2411">
      <colorScale>
        <cfvo type="min"/>
        <cfvo type="percentile" val="50"/>
        <cfvo type="max"/>
        <color rgb="FFF8696B"/>
        <color rgb="FFFFEB84"/>
        <color rgb="FF63BE7B"/>
      </colorScale>
    </cfRule>
  </conditionalFormatting>
  <conditionalFormatting sqref="P75">
    <cfRule type="colorScale" priority="2408">
      <colorScale>
        <cfvo type="min"/>
        <cfvo type="percentile" val="50"/>
        <cfvo type="max"/>
        <color rgb="FFF8696B"/>
        <color rgb="FFFFEB84"/>
        <color rgb="FF63BE7B"/>
      </colorScale>
    </cfRule>
  </conditionalFormatting>
  <conditionalFormatting sqref="P76">
    <cfRule type="colorScale" priority="2407">
      <colorScale>
        <cfvo type="min"/>
        <cfvo type="percentile" val="50"/>
        <cfvo type="max"/>
        <color rgb="FFF8696B"/>
        <color rgb="FFFFEB84"/>
        <color rgb="FF63BE7B"/>
      </colorScale>
    </cfRule>
  </conditionalFormatting>
  <conditionalFormatting sqref="P77">
    <cfRule type="colorScale" priority="2405">
      <colorScale>
        <cfvo type="min"/>
        <cfvo type="percentile" val="50"/>
        <cfvo type="max"/>
        <color rgb="FFF8696B"/>
        <color rgb="FFFFEB84"/>
        <color rgb="FF63BE7B"/>
      </colorScale>
    </cfRule>
  </conditionalFormatting>
  <conditionalFormatting sqref="P77">
    <cfRule type="colorScale" priority="2404">
      <colorScale>
        <cfvo type="min"/>
        <cfvo type="percentile" val="50"/>
        <cfvo type="max"/>
        <color rgb="FFF8696B"/>
        <color rgb="FFFFEB84"/>
        <color rgb="FF63BE7B"/>
      </colorScale>
    </cfRule>
  </conditionalFormatting>
  <conditionalFormatting sqref="P80">
    <cfRule type="colorScale" priority="2403">
      <colorScale>
        <cfvo type="min"/>
        <cfvo type="percentile" val="50"/>
        <cfvo type="max"/>
        <color rgb="FFF8696B"/>
        <color rgb="FFFFEB84"/>
        <color rgb="FF63BE7B"/>
      </colorScale>
    </cfRule>
  </conditionalFormatting>
  <conditionalFormatting sqref="P78">
    <cfRule type="colorScale" priority="2402">
      <colorScale>
        <cfvo type="min"/>
        <cfvo type="percentile" val="50"/>
        <cfvo type="max"/>
        <color rgb="FFF8696B"/>
        <color rgb="FFFFEB84"/>
        <color rgb="FF63BE7B"/>
      </colorScale>
    </cfRule>
  </conditionalFormatting>
  <conditionalFormatting sqref="P79">
    <cfRule type="colorScale" priority="2401">
      <colorScale>
        <cfvo type="min"/>
        <cfvo type="percentile" val="50"/>
        <cfvo type="max"/>
        <color rgb="FFF8696B"/>
        <color rgb="FFFFEB84"/>
        <color rgb="FF63BE7B"/>
      </colorScale>
    </cfRule>
  </conditionalFormatting>
  <conditionalFormatting sqref="P80">
    <cfRule type="colorScale" priority="2400">
      <colorScale>
        <cfvo type="min"/>
        <cfvo type="percentile" val="50"/>
        <cfvo type="max"/>
        <color rgb="FFF8696B"/>
        <color rgb="FFFFEB84"/>
        <color rgb="FF63BE7B"/>
      </colorScale>
    </cfRule>
  </conditionalFormatting>
  <conditionalFormatting sqref="P80">
    <cfRule type="colorScale" priority="2399">
      <colorScale>
        <cfvo type="min"/>
        <cfvo type="percentile" val="50"/>
        <cfvo type="max"/>
        <color rgb="FFF8696B"/>
        <color rgb="FFFFEB84"/>
        <color rgb="FF63BE7B"/>
      </colorScale>
    </cfRule>
  </conditionalFormatting>
  <conditionalFormatting sqref="P80">
    <cfRule type="colorScale" priority="2398">
      <colorScale>
        <cfvo type="min"/>
        <cfvo type="percentile" val="50"/>
        <cfvo type="max"/>
        <color rgb="FFF8696B"/>
        <color rgb="FFFFEB84"/>
        <color rgb="FF63BE7B"/>
      </colorScale>
    </cfRule>
  </conditionalFormatting>
  <conditionalFormatting sqref="P81">
    <cfRule type="colorScale" priority="2396">
      <colorScale>
        <cfvo type="min"/>
        <cfvo type="percentile" val="50"/>
        <cfvo type="max"/>
        <color rgb="FFF8696B"/>
        <color rgb="FFFFEB84"/>
        <color rgb="FF63BE7B"/>
      </colorScale>
    </cfRule>
  </conditionalFormatting>
  <conditionalFormatting sqref="P79">
    <cfRule type="colorScale" priority="2395">
      <colorScale>
        <cfvo type="min"/>
        <cfvo type="percentile" val="50"/>
        <cfvo type="max"/>
        <color rgb="FFF8696B"/>
        <color rgb="FFFFEB84"/>
        <color rgb="FF63BE7B"/>
      </colorScale>
    </cfRule>
  </conditionalFormatting>
  <conditionalFormatting sqref="P78">
    <cfRule type="colorScale" priority="2394">
      <colorScale>
        <cfvo type="min"/>
        <cfvo type="percentile" val="50"/>
        <cfvo type="max"/>
        <color rgb="FFF8696B"/>
        <color rgb="FFFFEB84"/>
        <color rgb="FF63BE7B"/>
      </colorScale>
    </cfRule>
  </conditionalFormatting>
  <conditionalFormatting sqref="P79">
    <cfRule type="colorScale" priority="2393">
      <colorScale>
        <cfvo type="min"/>
        <cfvo type="percentile" val="50"/>
        <cfvo type="max"/>
        <color rgb="FFF8696B"/>
        <color rgb="FFFFEB84"/>
        <color rgb="FF63BE7B"/>
      </colorScale>
    </cfRule>
  </conditionalFormatting>
  <conditionalFormatting sqref="P80">
    <cfRule type="colorScale" priority="2391">
      <colorScale>
        <cfvo type="min"/>
        <cfvo type="percentile" val="50"/>
        <cfvo type="max"/>
        <color rgb="FFF8696B"/>
        <color rgb="FFFFEB84"/>
        <color rgb="FF63BE7B"/>
      </colorScale>
    </cfRule>
  </conditionalFormatting>
  <conditionalFormatting sqref="P81">
    <cfRule type="colorScale" priority="2388">
      <colorScale>
        <cfvo type="min"/>
        <cfvo type="percentile" val="50"/>
        <cfvo type="max"/>
        <color rgb="FFF8696B"/>
        <color rgb="FFFFEB84"/>
        <color rgb="FF63BE7B"/>
      </colorScale>
    </cfRule>
  </conditionalFormatting>
  <conditionalFormatting sqref="P80">
    <cfRule type="colorScale" priority="2387">
      <colorScale>
        <cfvo type="min"/>
        <cfvo type="percentile" val="50"/>
        <cfvo type="max"/>
        <color rgb="FFF8696B"/>
        <color rgb="FFFFEB84"/>
        <color rgb="FF63BE7B"/>
      </colorScale>
    </cfRule>
  </conditionalFormatting>
  <conditionalFormatting sqref="P81">
    <cfRule type="colorScale" priority="2385">
      <colorScale>
        <cfvo type="min"/>
        <cfvo type="percentile" val="50"/>
        <cfvo type="max"/>
        <color rgb="FFF8696B"/>
        <color rgb="FFFFEB84"/>
        <color rgb="FF63BE7B"/>
      </colorScale>
    </cfRule>
  </conditionalFormatting>
  <conditionalFormatting sqref="P78">
    <cfRule type="colorScale" priority="2384">
      <colorScale>
        <cfvo type="min"/>
        <cfvo type="percentile" val="50"/>
        <cfvo type="max"/>
        <color rgb="FFF8696B"/>
        <color rgb="FFFFEB84"/>
        <color rgb="FF63BE7B"/>
      </colorScale>
    </cfRule>
  </conditionalFormatting>
  <conditionalFormatting sqref="P79">
    <cfRule type="colorScale" priority="2382">
      <colorScale>
        <cfvo type="min"/>
        <cfvo type="percentile" val="50"/>
        <cfvo type="max"/>
        <color rgb="FFF8696B"/>
        <color rgb="FFFFEB84"/>
        <color rgb="FF63BE7B"/>
      </colorScale>
    </cfRule>
  </conditionalFormatting>
  <conditionalFormatting sqref="P80">
    <cfRule type="colorScale" priority="2381">
      <colorScale>
        <cfvo type="min"/>
        <cfvo type="percentile" val="50"/>
        <cfvo type="max"/>
        <color rgb="FFF8696B"/>
        <color rgb="FFFFEB84"/>
        <color rgb="FF63BE7B"/>
      </colorScale>
    </cfRule>
  </conditionalFormatting>
  <conditionalFormatting sqref="P81">
    <cfRule type="colorScale" priority="2379">
      <colorScale>
        <cfvo type="min"/>
        <cfvo type="percentile" val="50"/>
        <cfvo type="max"/>
        <color rgb="FFF8696B"/>
        <color rgb="FFFFEB84"/>
        <color rgb="FF63BE7B"/>
      </colorScale>
    </cfRule>
  </conditionalFormatting>
  <conditionalFormatting sqref="P81">
    <cfRule type="colorScale" priority="2378">
      <colorScale>
        <cfvo type="min"/>
        <cfvo type="percentile" val="50"/>
        <cfvo type="max"/>
        <color rgb="FFF8696B"/>
        <color rgb="FFFFEB84"/>
        <color rgb="FF63BE7B"/>
      </colorScale>
    </cfRule>
  </conditionalFormatting>
  <conditionalFormatting sqref="P79">
    <cfRule type="colorScale" priority="2377">
      <colorScale>
        <cfvo type="min"/>
        <cfvo type="percentile" val="50"/>
        <cfvo type="max"/>
        <color rgb="FFF8696B"/>
        <color rgb="FFFFEB84"/>
        <color rgb="FF63BE7B"/>
      </colorScale>
    </cfRule>
  </conditionalFormatting>
  <conditionalFormatting sqref="P81">
    <cfRule type="colorScale" priority="2376">
      <colorScale>
        <cfvo type="min"/>
        <cfvo type="percentile" val="50"/>
        <cfvo type="max"/>
        <color rgb="FFF8696B"/>
        <color rgb="FFFFEB84"/>
        <color rgb="FF63BE7B"/>
      </colorScale>
    </cfRule>
  </conditionalFormatting>
  <conditionalFormatting sqref="P79">
    <cfRule type="colorScale" priority="2374">
      <colorScale>
        <cfvo type="min"/>
        <cfvo type="percentile" val="50"/>
        <cfvo type="max"/>
        <color rgb="FFF8696B"/>
        <color rgb="FFFFEB84"/>
        <color rgb="FF63BE7B"/>
      </colorScale>
    </cfRule>
  </conditionalFormatting>
  <conditionalFormatting sqref="P79">
    <cfRule type="colorScale" priority="2373">
      <colorScale>
        <cfvo type="min"/>
        <cfvo type="percentile" val="50"/>
        <cfvo type="max"/>
        <color rgb="FFF8696B"/>
        <color rgb="FFFFEB84"/>
        <color rgb="FF63BE7B"/>
      </colorScale>
    </cfRule>
  </conditionalFormatting>
  <conditionalFormatting sqref="P80">
    <cfRule type="colorScale" priority="2372">
      <colorScale>
        <cfvo type="min"/>
        <cfvo type="percentile" val="50"/>
        <cfvo type="max"/>
        <color rgb="FFF8696B"/>
        <color rgb="FFFFEB84"/>
        <color rgb="FF63BE7B"/>
      </colorScale>
    </cfRule>
  </conditionalFormatting>
  <conditionalFormatting sqref="P81">
    <cfRule type="colorScale" priority="2370">
      <colorScale>
        <cfvo type="min"/>
        <cfvo type="percentile" val="50"/>
        <cfvo type="max"/>
        <color rgb="FFF8696B"/>
        <color rgb="FFFFEB84"/>
        <color rgb="FF63BE7B"/>
      </colorScale>
    </cfRule>
  </conditionalFormatting>
  <conditionalFormatting sqref="P81">
    <cfRule type="colorScale" priority="2369">
      <colorScale>
        <cfvo type="min"/>
        <cfvo type="percentile" val="50"/>
        <cfvo type="max"/>
        <color rgb="FFF8696B"/>
        <color rgb="FFFFEB84"/>
        <color rgb="FF63BE7B"/>
      </colorScale>
    </cfRule>
  </conditionalFormatting>
  <conditionalFormatting sqref="P80">
    <cfRule type="colorScale" priority="2368">
      <colorScale>
        <cfvo type="min"/>
        <cfvo type="percentile" val="50"/>
        <cfvo type="max"/>
        <color rgb="FFF8696B"/>
        <color rgb="FFFFEB84"/>
        <color rgb="FF63BE7B"/>
      </colorScale>
    </cfRule>
  </conditionalFormatting>
  <conditionalFormatting sqref="P79">
    <cfRule type="colorScale" priority="2366">
      <colorScale>
        <cfvo type="min"/>
        <cfvo type="percentile" val="50"/>
        <cfvo type="max"/>
        <color rgb="FFF8696B"/>
        <color rgb="FFFFEB84"/>
        <color rgb="FF63BE7B"/>
      </colorScale>
    </cfRule>
  </conditionalFormatting>
  <conditionalFormatting sqref="P80">
    <cfRule type="colorScale" priority="2365">
      <colorScale>
        <cfvo type="min"/>
        <cfvo type="percentile" val="50"/>
        <cfvo type="max"/>
        <color rgb="FFF8696B"/>
        <color rgb="FFFFEB84"/>
        <color rgb="FF63BE7B"/>
      </colorScale>
    </cfRule>
  </conditionalFormatting>
  <conditionalFormatting sqref="P81">
    <cfRule type="colorScale" priority="2363">
      <colorScale>
        <cfvo type="min"/>
        <cfvo type="percentile" val="50"/>
        <cfvo type="max"/>
        <color rgb="FFF8696B"/>
        <color rgb="FFFFEB84"/>
        <color rgb="FF63BE7B"/>
      </colorScale>
    </cfRule>
  </conditionalFormatting>
  <conditionalFormatting sqref="P79">
    <cfRule type="colorScale" priority="2360">
      <colorScale>
        <cfvo type="min"/>
        <cfvo type="percentile" val="50"/>
        <cfvo type="max"/>
        <color rgb="FFF8696B"/>
        <color rgb="FFFFEB84"/>
        <color rgb="FF63BE7B"/>
      </colorScale>
    </cfRule>
  </conditionalFormatting>
  <conditionalFormatting sqref="P80">
    <cfRule type="colorScale" priority="2359">
      <colorScale>
        <cfvo type="min"/>
        <cfvo type="percentile" val="50"/>
        <cfvo type="max"/>
        <color rgb="FFF8696B"/>
        <color rgb="FFFFEB84"/>
        <color rgb="FF63BE7B"/>
      </colorScale>
    </cfRule>
  </conditionalFormatting>
  <conditionalFormatting sqref="P81">
    <cfRule type="colorScale" priority="2357">
      <colorScale>
        <cfvo type="min"/>
        <cfvo type="percentile" val="50"/>
        <cfvo type="max"/>
        <color rgb="FFF8696B"/>
        <color rgb="FFFFEB84"/>
        <color rgb="FF63BE7B"/>
      </colorScale>
    </cfRule>
  </conditionalFormatting>
  <conditionalFormatting sqref="P81">
    <cfRule type="colorScale" priority="2356">
      <colorScale>
        <cfvo type="min"/>
        <cfvo type="percentile" val="50"/>
        <cfvo type="max"/>
        <color rgb="FFF8696B"/>
        <color rgb="FFFFEB84"/>
        <color rgb="FF63BE7B"/>
      </colorScale>
    </cfRule>
  </conditionalFormatting>
  <conditionalFormatting sqref="P82">
    <cfRule type="colorScale" priority="2355">
      <colorScale>
        <cfvo type="min"/>
        <cfvo type="percentile" val="50"/>
        <cfvo type="max"/>
        <color rgb="FFF8696B"/>
        <color rgb="FFFFEB84"/>
        <color rgb="FF63BE7B"/>
      </colorScale>
    </cfRule>
  </conditionalFormatting>
  <conditionalFormatting sqref="P87">
    <cfRule type="colorScale" priority="2353">
      <colorScale>
        <cfvo type="min"/>
        <cfvo type="percentile" val="50"/>
        <cfvo type="max"/>
        <color rgb="FFF8696B"/>
        <color rgb="FFFFEB84"/>
        <color rgb="FF63BE7B"/>
      </colorScale>
    </cfRule>
  </conditionalFormatting>
  <conditionalFormatting sqref="P89">
    <cfRule type="colorScale" priority="2352">
      <colorScale>
        <cfvo type="min"/>
        <cfvo type="percentile" val="50"/>
        <cfvo type="max"/>
        <color rgb="FFF8696B"/>
        <color rgb="FFFFEB84"/>
        <color rgb="FF63BE7B"/>
      </colorScale>
    </cfRule>
  </conditionalFormatting>
  <conditionalFormatting sqref="P92">
    <cfRule type="colorScale" priority="2351">
      <colorScale>
        <cfvo type="min"/>
        <cfvo type="percentile" val="50"/>
        <cfvo type="max"/>
        <color rgb="FFF8696B"/>
        <color rgb="FFFFEB84"/>
        <color rgb="FF63BE7B"/>
      </colorScale>
    </cfRule>
  </conditionalFormatting>
  <conditionalFormatting sqref="P84">
    <cfRule type="colorScale" priority="2349">
      <colorScale>
        <cfvo type="min"/>
        <cfvo type="percentile" val="50"/>
        <cfvo type="max"/>
        <color rgb="FFF8696B"/>
        <color rgb="FFFFEB84"/>
        <color rgb="FF63BE7B"/>
      </colorScale>
    </cfRule>
  </conditionalFormatting>
  <conditionalFormatting sqref="P85">
    <cfRule type="colorScale" priority="2347">
      <colorScale>
        <cfvo type="min"/>
        <cfvo type="percentile" val="50"/>
        <cfvo type="max"/>
        <color rgb="FFF8696B"/>
        <color rgb="FFFFEB84"/>
        <color rgb="FF63BE7B"/>
      </colorScale>
    </cfRule>
  </conditionalFormatting>
  <conditionalFormatting sqref="P87">
    <cfRule type="colorScale" priority="2345">
      <colorScale>
        <cfvo type="min"/>
        <cfvo type="percentile" val="50"/>
        <cfvo type="max"/>
        <color rgb="FFF8696B"/>
        <color rgb="FFFFEB84"/>
        <color rgb="FF63BE7B"/>
      </colorScale>
    </cfRule>
  </conditionalFormatting>
  <conditionalFormatting sqref="P87">
    <cfRule type="colorScale" priority="2344">
      <colorScale>
        <cfvo type="min"/>
        <cfvo type="percentile" val="50"/>
        <cfvo type="max"/>
        <color rgb="FFF8696B"/>
        <color rgb="FFFFEB84"/>
        <color rgb="FF63BE7B"/>
      </colorScale>
    </cfRule>
  </conditionalFormatting>
  <conditionalFormatting sqref="P88">
    <cfRule type="colorScale" priority="2343">
      <colorScale>
        <cfvo type="min"/>
        <cfvo type="percentile" val="50"/>
        <cfvo type="max"/>
        <color rgb="FFF8696B"/>
        <color rgb="FFFFEB84"/>
        <color rgb="FF63BE7B"/>
      </colorScale>
    </cfRule>
  </conditionalFormatting>
  <conditionalFormatting sqref="P89">
    <cfRule type="colorScale" priority="2341">
      <colorScale>
        <cfvo type="min"/>
        <cfvo type="percentile" val="50"/>
        <cfvo type="max"/>
        <color rgb="FFF8696B"/>
        <color rgb="FFFFEB84"/>
        <color rgb="FF63BE7B"/>
      </colorScale>
    </cfRule>
  </conditionalFormatting>
  <conditionalFormatting sqref="P89">
    <cfRule type="colorScale" priority="2340">
      <colorScale>
        <cfvo type="min"/>
        <cfvo type="percentile" val="50"/>
        <cfvo type="max"/>
        <color rgb="FFF8696B"/>
        <color rgb="FFFFEB84"/>
        <color rgb="FF63BE7B"/>
      </colorScale>
    </cfRule>
  </conditionalFormatting>
  <conditionalFormatting sqref="P90">
    <cfRule type="colorScale" priority="2339">
      <colorScale>
        <cfvo type="min"/>
        <cfvo type="percentile" val="50"/>
        <cfvo type="max"/>
        <color rgb="FFF8696B"/>
        <color rgb="FFFFEB84"/>
        <color rgb="FF63BE7B"/>
      </colorScale>
    </cfRule>
  </conditionalFormatting>
  <conditionalFormatting sqref="P91">
    <cfRule type="colorScale" priority="2338">
      <colorScale>
        <cfvo type="min"/>
        <cfvo type="percentile" val="50"/>
        <cfvo type="max"/>
        <color rgb="FFF8696B"/>
        <color rgb="FFFFEB84"/>
        <color rgb="FF63BE7B"/>
      </colorScale>
    </cfRule>
  </conditionalFormatting>
  <conditionalFormatting sqref="P92">
    <cfRule type="colorScale" priority="2337">
      <colorScale>
        <cfvo type="min"/>
        <cfvo type="percentile" val="50"/>
        <cfvo type="max"/>
        <color rgb="FFF8696B"/>
        <color rgb="FFFFEB84"/>
        <color rgb="FF63BE7B"/>
      </colorScale>
    </cfRule>
  </conditionalFormatting>
  <conditionalFormatting sqref="P92">
    <cfRule type="colorScale" priority="2336">
      <colorScale>
        <cfvo type="min"/>
        <cfvo type="percentile" val="50"/>
        <cfvo type="max"/>
        <color rgb="FFF8696B"/>
        <color rgb="FFFFEB84"/>
        <color rgb="FF63BE7B"/>
      </colorScale>
    </cfRule>
  </conditionalFormatting>
  <conditionalFormatting sqref="P92">
    <cfRule type="colorScale" priority="2335">
      <colorScale>
        <cfvo type="min"/>
        <cfvo type="percentile" val="50"/>
        <cfvo type="max"/>
        <color rgb="FFF8696B"/>
        <color rgb="FFFFEB84"/>
        <color rgb="FF63BE7B"/>
      </colorScale>
    </cfRule>
  </conditionalFormatting>
  <conditionalFormatting sqref="P93">
    <cfRule type="colorScale" priority="2333">
      <colorScale>
        <cfvo type="min"/>
        <cfvo type="percentile" val="50"/>
        <cfvo type="max"/>
        <color rgb="FFF8696B"/>
        <color rgb="FFFFEB84"/>
        <color rgb="FF63BE7B"/>
      </colorScale>
    </cfRule>
  </conditionalFormatting>
  <conditionalFormatting sqref="P85">
    <cfRule type="colorScale" priority="2332">
      <colorScale>
        <cfvo type="min"/>
        <cfvo type="percentile" val="50"/>
        <cfvo type="max"/>
        <color rgb="FFF8696B"/>
        <color rgb="FFFFEB84"/>
        <color rgb="FF63BE7B"/>
      </colorScale>
    </cfRule>
  </conditionalFormatting>
  <conditionalFormatting sqref="P88">
    <cfRule type="colorScale" priority="2331">
      <colorScale>
        <cfvo type="min"/>
        <cfvo type="percentile" val="50"/>
        <cfvo type="max"/>
        <color rgb="FFF8696B"/>
        <color rgb="FFFFEB84"/>
        <color rgb="FF63BE7B"/>
      </colorScale>
    </cfRule>
  </conditionalFormatting>
  <conditionalFormatting sqref="P87">
    <cfRule type="colorScale" priority="2329">
      <colorScale>
        <cfvo type="min"/>
        <cfvo type="percentile" val="50"/>
        <cfvo type="max"/>
        <color rgb="FFF8696B"/>
        <color rgb="FFFFEB84"/>
        <color rgb="FF63BE7B"/>
      </colorScale>
    </cfRule>
  </conditionalFormatting>
  <conditionalFormatting sqref="P88">
    <cfRule type="colorScale" priority="2328">
      <colorScale>
        <cfvo type="min"/>
        <cfvo type="percentile" val="50"/>
        <cfvo type="max"/>
        <color rgb="FFF8696B"/>
        <color rgb="FFFFEB84"/>
        <color rgb="FF63BE7B"/>
      </colorScale>
    </cfRule>
  </conditionalFormatting>
  <conditionalFormatting sqref="P91">
    <cfRule type="colorScale" priority="2326">
      <colorScale>
        <cfvo type="min"/>
        <cfvo type="percentile" val="50"/>
        <cfvo type="max"/>
        <color rgb="FFF8696B"/>
        <color rgb="FFFFEB84"/>
        <color rgb="FF63BE7B"/>
      </colorScale>
    </cfRule>
  </conditionalFormatting>
  <conditionalFormatting sqref="P89">
    <cfRule type="colorScale" priority="2325">
      <colorScale>
        <cfvo type="min"/>
        <cfvo type="percentile" val="50"/>
        <cfvo type="max"/>
        <color rgb="FFF8696B"/>
        <color rgb="FFFFEB84"/>
        <color rgb="FF63BE7B"/>
      </colorScale>
    </cfRule>
  </conditionalFormatting>
  <conditionalFormatting sqref="P90">
    <cfRule type="colorScale" priority="2324">
      <colorScale>
        <cfvo type="min"/>
        <cfvo type="percentile" val="50"/>
        <cfvo type="max"/>
        <color rgb="FFF8696B"/>
        <color rgb="FFFFEB84"/>
        <color rgb="FF63BE7B"/>
      </colorScale>
    </cfRule>
  </conditionalFormatting>
  <conditionalFormatting sqref="P91">
    <cfRule type="colorScale" priority="2323">
      <colorScale>
        <cfvo type="min"/>
        <cfvo type="percentile" val="50"/>
        <cfvo type="max"/>
        <color rgb="FFF8696B"/>
        <color rgb="FFFFEB84"/>
        <color rgb="FF63BE7B"/>
      </colorScale>
    </cfRule>
  </conditionalFormatting>
  <conditionalFormatting sqref="P92">
    <cfRule type="colorScale" priority="2321">
      <colorScale>
        <cfvo type="min"/>
        <cfvo type="percentile" val="50"/>
        <cfvo type="max"/>
        <color rgb="FFF8696B"/>
        <color rgb="FFFFEB84"/>
        <color rgb="FF63BE7B"/>
      </colorScale>
    </cfRule>
  </conditionalFormatting>
  <conditionalFormatting sqref="P93">
    <cfRule type="colorScale" priority="2318">
      <colorScale>
        <cfvo type="min"/>
        <cfvo type="percentile" val="50"/>
        <cfvo type="max"/>
        <color rgb="FFF8696B"/>
        <color rgb="FFFFEB84"/>
        <color rgb="FF63BE7B"/>
      </colorScale>
    </cfRule>
  </conditionalFormatting>
  <conditionalFormatting sqref="P92">
    <cfRule type="colorScale" priority="2317">
      <colorScale>
        <cfvo type="min"/>
        <cfvo type="percentile" val="50"/>
        <cfvo type="max"/>
        <color rgb="FFF8696B"/>
        <color rgb="FFFFEB84"/>
        <color rgb="FF63BE7B"/>
      </colorScale>
    </cfRule>
  </conditionalFormatting>
  <conditionalFormatting sqref="P93">
    <cfRule type="colorScale" priority="2315">
      <colorScale>
        <cfvo type="min"/>
        <cfvo type="percentile" val="50"/>
        <cfvo type="max"/>
        <color rgb="FFF8696B"/>
        <color rgb="FFFFEB84"/>
        <color rgb="FF63BE7B"/>
      </colorScale>
    </cfRule>
  </conditionalFormatting>
  <conditionalFormatting sqref="P87">
    <cfRule type="colorScale" priority="2312">
      <colorScale>
        <cfvo type="min"/>
        <cfvo type="percentile" val="50"/>
        <cfvo type="max"/>
        <color rgb="FFF8696B"/>
        <color rgb="FFFFEB84"/>
        <color rgb="FF63BE7B"/>
      </colorScale>
    </cfRule>
  </conditionalFormatting>
  <conditionalFormatting sqref="P88">
    <cfRule type="colorScale" priority="2311">
      <colorScale>
        <cfvo type="min"/>
        <cfvo type="percentile" val="50"/>
        <cfvo type="max"/>
        <color rgb="FFF8696B"/>
        <color rgb="FFFFEB84"/>
        <color rgb="FF63BE7B"/>
      </colorScale>
    </cfRule>
  </conditionalFormatting>
  <conditionalFormatting sqref="P89">
    <cfRule type="colorScale" priority="2309">
      <colorScale>
        <cfvo type="min"/>
        <cfvo type="percentile" val="50"/>
        <cfvo type="max"/>
        <color rgb="FFF8696B"/>
        <color rgb="FFFFEB84"/>
        <color rgb="FF63BE7B"/>
      </colorScale>
    </cfRule>
  </conditionalFormatting>
  <conditionalFormatting sqref="P89">
    <cfRule type="colorScale" priority="2308">
      <colorScale>
        <cfvo type="min"/>
        <cfvo type="percentile" val="50"/>
        <cfvo type="max"/>
        <color rgb="FFF8696B"/>
        <color rgb="FFFFEB84"/>
        <color rgb="FF63BE7B"/>
      </colorScale>
    </cfRule>
  </conditionalFormatting>
  <conditionalFormatting sqref="P83">
    <cfRule type="colorScale" priority="2307">
      <colorScale>
        <cfvo type="min"/>
        <cfvo type="percentile" val="50"/>
        <cfvo type="max"/>
        <color rgb="FFF8696B"/>
        <color rgb="FFFFEB84"/>
        <color rgb="FF63BE7B"/>
      </colorScale>
    </cfRule>
  </conditionalFormatting>
  <conditionalFormatting sqref="P85">
    <cfRule type="colorScale" priority="2306">
      <colorScale>
        <cfvo type="min"/>
        <cfvo type="percentile" val="50"/>
        <cfvo type="max"/>
        <color rgb="FFF8696B"/>
        <color rgb="FFFFEB84"/>
        <color rgb="FF63BE7B"/>
      </colorScale>
    </cfRule>
  </conditionalFormatting>
  <conditionalFormatting sqref="P83">
    <cfRule type="colorScale" priority="2304">
      <colorScale>
        <cfvo type="min"/>
        <cfvo type="percentile" val="50"/>
        <cfvo type="max"/>
        <color rgb="FFF8696B"/>
        <color rgb="FFFFEB84"/>
        <color rgb="FF63BE7B"/>
      </colorScale>
    </cfRule>
  </conditionalFormatting>
  <conditionalFormatting sqref="P83">
    <cfRule type="colorScale" priority="2303">
      <colorScale>
        <cfvo type="min"/>
        <cfvo type="percentile" val="50"/>
        <cfvo type="max"/>
        <color rgb="FFF8696B"/>
        <color rgb="FFFFEB84"/>
        <color rgb="FF63BE7B"/>
      </colorScale>
    </cfRule>
  </conditionalFormatting>
  <conditionalFormatting sqref="P84">
    <cfRule type="colorScale" priority="2302">
      <colorScale>
        <cfvo type="min"/>
        <cfvo type="percentile" val="50"/>
        <cfvo type="max"/>
        <color rgb="FFF8696B"/>
        <color rgb="FFFFEB84"/>
        <color rgb="FF63BE7B"/>
      </colorScale>
    </cfRule>
  </conditionalFormatting>
  <conditionalFormatting sqref="P85">
    <cfRule type="colorScale" priority="2300">
      <colorScale>
        <cfvo type="min"/>
        <cfvo type="percentile" val="50"/>
        <cfvo type="max"/>
        <color rgb="FFF8696B"/>
        <color rgb="FFFFEB84"/>
        <color rgb="FF63BE7B"/>
      </colorScale>
    </cfRule>
  </conditionalFormatting>
  <conditionalFormatting sqref="P85">
    <cfRule type="colorScale" priority="2299">
      <colorScale>
        <cfvo type="min"/>
        <cfvo type="percentile" val="50"/>
        <cfvo type="max"/>
        <color rgb="FFF8696B"/>
        <color rgb="FFFFEB84"/>
        <color rgb="FF63BE7B"/>
      </colorScale>
    </cfRule>
  </conditionalFormatting>
  <conditionalFormatting sqref="P84">
    <cfRule type="colorScale" priority="2298">
      <colorScale>
        <cfvo type="min"/>
        <cfvo type="percentile" val="50"/>
        <cfvo type="max"/>
        <color rgb="FFF8696B"/>
        <color rgb="FFFFEB84"/>
        <color rgb="FF63BE7B"/>
      </colorScale>
    </cfRule>
  </conditionalFormatting>
  <conditionalFormatting sqref="P83">
    <cfRule type="colorScale" priority="2296">
      <colorScale>
        <cfvo type="min"/>
        <cfvo type="percentile" val="50"/>
        <cfvo type="max"/>
        <color rgb="FFF8696B"/>
        <color rgb="FFFFEB84"/>
        <color rgb="FF63BE7B"/>
      </colorScale>
    </cfRule>
  </conditionalFormatting>
  <conditionalFormatting sqref="P84">
    <cfRule type="colorScale" priority="2295">
      <colorScale>
        <cfvo type="min"/>
        <cfvo type="percentile" val="50"/>
        <cfvo type="max"/>
        <color rgb="FFF8696B"/>
        <color rgb="FFFFEB84"/>
        <color rgb="FF63BE7B"/>
      </colorScale>
    </cfRule>
  </conditionalFormatting>
  <conditionalFormatting sqref="P85">
    <cfRule type="colorScale" priority="2293">
      <colorScale>
        <cfvo type="min"/>
        <cfvo type="percentile" val="50"/>
        <cfvo type="max"/>
        <color rgb="FFF8696B"/>
        <color rgb="FFFFEB84"/>
        <color rgb="FF63BE7B"/>
      </colorScale>
    </cfRule>
  </conditionalFormatting>
  <conditionalFormatting sqref="P83">
    <cfRule type="colorScale" priority="2290">
      <colorScale>
        <cfvo type="min"/>
        <cfvo type="percentile" val="50"/>
        <cfvo type="max"/>
        <color rgb="FFF8696B"/>
        <color rgb="FFFFEB84"/>
        <color rgb="FF63BE7B"/>
      </colorScale>
    </cfRule>
  </conditionalFormatting>
  <conditionalFormatting sqref="P84">
    <cfRule type="colorScale" priority="2289">
      <colorScale>
        <cfvo type="min"/>
        <cfvo type="percentile" val="50"/>
        <cfvo type="max"/>
        <color rgb="FFF8696B"/>
        <color rgb="FFFFEB84"/>
        <color rgb="FF63BE7B"/>
      </colorScale>
    </cfRule>
  </conditionalFormatting>
  <conditionalFormatting sqref="P85">
    <cfRule type="colorScale" priority="2287">
      <colorScale>
        <cfvo type="min"/>
        <cfvo type="percentile" val="50"/>
        <cfvo type="max"/>
        <color rgb="FFF8696B"/>
        <color rgb="FFFFEB84"/>
        <color rgb="FF63BE7B"/>
      </colorScale>
    </cfRule>
  </conditionalFormatting>
  <conditionalFormatting sqref="P85">
    <cfRule type="colorScale" priority="2286">
      <colorScale>
        <cfvo type="min"/>
        <cfvo type="percentile" val="50"/>
        <cfvo type="max"/>
        <color rgb="FFF8696B"/>
        <color rgb="FFFFEB84"/>
        <color rgb="FF63BE7B"/>
      </colorScale>
    </cfRule>
  </conditionalFormatting>
  <conditionalFormatting sqref="P90">
    <cfRule type="colorScale" priority="2285">
      <colorScale>
        <cfvo type="min"/>
        <cfvo type="percentile" val="50"/>
        <cfvo type="max"/>
        <color rgb="FFF8696B"/>
        <color rgb="FFFFEB84"/>
        <color rgb="FF63BE7B"/>
      </colorScale>
    </cfRule>
  </conditionalFormatting>
  <conditionalFormatting sqref="P91">
    <cfRule type="colorScale" priority="2283">
      <colorScale>
        <cfvo type="min"/>
        <cfvo type="percentile" val="50"/>
        <cfvo type="max"/>
        <color rgb="FFF8696B"/>
        <color rgb="FFFFEB84"/>
        <color rgb="FF63BE7B"/>
      </colorScale>
    </cfRule>
  </conditionalFormatting>
  <conditionalFormatting sqref="P92">
    <cfRule type="colorScale" priority="2282">
      <colorScale>
        <cfvo type="min"/>
        <cfvo type="percentile" val="50"/>
        <cfvo type="max"/>
        <color rgb="FFF8696B"/>
        <color rgb="FFFFEB84"/>
        <color rgb="FF63BE7B"/>
      </colorScale>
    </cfRule>
  </conditionalFormatting>
  <conditionalFormatting sqref="P93">
    <cfRule type="colorScale" priority="2280">
      <colorScale>
        <cfvo type="min"/>
        <cfvo type="percentile" val="50"/>
        <cfvo type="max"/>
        <color rgb="FFF8696B"/>
        <color rgb="FFFFEB84"/>
        <color rgb="FF63BE7B"/>
      </colorScale>
    </cfRule>
  </conditionalFormatting>
  <conditionalFormatting sqref="P93">
    <cfRule type="colorScale" priority="2279">
      <colorScale>
        <cfvo type="min"/>
        <cfvo type="percentile" val="50"/>
        <cfvo type="max"/>
        <color rgb="FFF8696B"/>
        <color rgb="FFFFEB84"/>
        <color rgb="FF63BE7B"/>
      </colorScale>
    </cfRule>
  </conditionalFormatting>
  <conditionalFormatting sqref="P91">
    <cfRule type="colorScale" priority="2278">
      <colorScale>
        <cfvo type="min"/>
        <cfvo type="percentile" val="50"/>
        <cfvo type="max"/>
        <color rgb="FFF8696B"/>
        <color rgb="FFFFEB84"/>
        <color rgb="FF63BE7B"/>
      </colorScale>
    </cfRule>
  </conditionalFormatting>
  <conditionalFormatting sqref="P93">
    <cfRule type="colorScale" priority="2277">
      <colorScale>
        <cfvo type="min"/>
        <cfvo type="percentile" val="50"/>
        <cfvo type="max"/>
        <color rgb="FFF8696B"/>
        <color rgb="FFFFEB84"/>
        <color rgb="FF63BE7B"/>
      </colorScale>
    </cfRule>
  </conditionalFormatting>
  <conditionalFormatting sqref="P91">
    <cfRule type="colorScale" priority="2275">
      <colorScale>
        <cfvo type="min"/>
        <cfvo type="percentile" val="50"/>
        <cfvo type="max"/>
        <color rgb="FFF8696B"/>
        <color rgb="FFFFEB84"/>
        <color rgb="FF63BE7B"/>
      </colorScale>
    </cfRule>
  </conditionalFormatting>
  <conditionalFormatting sqref="P91">
    <cfRule type="colorScale" priority="2274">
      <colorScale>
        <cfvo type="min"/>
        <cfvo type="percentile" val="50"/>
        <cfvo type="max"/>
        <color rgb="FFF8696B"/>
        <color rgb="FFFFEB84"/>
        <color rgb="FF63BE7B"/>
      </colorScale>
    </cfRule>
  </conditionalFormatting>
  <conditionalFormatting sqref="P92">
    <cfRule type="colorScale" priority="2273">
      <colorScale>
        <cfvo type="min"/>
        <cfvo type="percentile" val="50"/>
        <cfvo type="max"/>
        <color rgb="FFF8696B"/>
        <color rgb="FFFFEB84"/>
        <color rgb="FF63BE7B"/>
      </colorScale>
    </cfRule>
  </conditionalFormatting>
  <conditionalFormatting sqref="P93">
    <cfRule type="colorScale" priority="2271">
      <colorScale>
        <cfvo type="min"/>
        <cfvo type="percentile" val="50"/>
        <cfvo type="max"/>
        <color rgb="FFF8696B"/>
        <color rgb="FFFFEB84"/>
        <color rgb="FF63BE7B"/>
      </colorScale>
    </cfRule>
  </conditionalFormatting>
  <conditionalFormatting sqref="P93">
    <cfRule type="colorScale" priority="2270">
      <colorScale>
        <cfvo type="min"/>
        <cfvo type="percentile" val="50"/>
        <cfvo type="max"/>
        <color rgb="FFF8696B"/>
        <color rgb="FFFFEB84"/>
        <color rgb="FF63BE7B"/>
      </colorScale>
    </cfRule>
  </conditionalFormatting>
  <conditionalFormatting sqref="P92">
    <cfRule type="colorScale" priority="2269">
      <colorScale>
        <cfvo type="min"/>
        <cfvo type="percentile" val="50"/>
        <cfvo type="max"/>
        <color rgb="FFF8696B"/>
        <color rgb="FFFFEB84"/>
        <color rgb="FF63BE7B"/>
      </colorScale>
    </cfRule>
  </conditionalFormatting>
  <conditionalFormatting sqref="P91">
    <cfRule type="colorScale" priority="2267">
      <colorScale>
        <cfvo type="min"/>
        <cfvo type="percentile" val="50"/>
        <cfvo type="max"/>
        <color rgb="FFF8696B"/>
        <color rgb="FFFFEB84"/>
        <color rgb="FF63BE7B"/>
      </colorScale>
    </cfRule>
  </conditionalFormatting>
  <conditionalFormatting sqref="P92">
    <cfRule type="colorScale" priority="2266">
      <colorScale>
        <cfvo type="min"/>
        <cfvo type="percentile" val="50"/>
        <cfvo type="max"/>
        <color rgb="FFF8696B"/>
        <color rgb="FFFFEB84"/>
        <color rgb="FF63BE7B"/>
      </colorScale>
    </cfRule>
  </conditionalFormatting>
  <conditionalFormatting sqref="P93">
    <cfRule type="colorScale" priority="2264">
      <colorScale>
        <cfvo type="min"/>
        <cfvo type="percentile" val="50"/>
        <cfvo type="max"/>
        <color rgb="FFF8696B"/>
        <color rgb="FFFFEB84"/>
        <color rgb="FF63BE7B"/>
      </colorScale>
    </cfRule>
  </conditionalFormatting>
  <conditionalFormatting sqref="P91">
    <cfRule type="colorScale" priority="2261">
      <colorScale>
        <cfvo type="min"/>
        <cfvo type="percentile" val="50"/>
        <cfvo type="max"/>
        <color rgb="FFF8696B"/>
        <color rgb="FFFFEB84"/>
        <color rgb="FF63BE7B"/>
      </colorScale>
    </cfRule>
  </conditionalFormatting>
  <conditionalFormatting sqref="P92">
    <cfRule type="colorScale" priority="2260">
      <colorScale>
        <cfvo type="min"/>
        <cfvo type="percentile" val="50"/>
        <cfvo type="max"/>
        <color rgb="FFF8696B"/>
        <color rgb="FFFFEB84"/>
        <color rgb="FF63BE7B"/>
      </colorScale>
    </cfRule>
  </conditionalFormatting>
  <conditionalFormatting sqref="P93">
    <cfRule type="colorScale" priority="2258">
      <colorScale>
        <cfvo type="min"/>
        <cfvo type="percentile" val="50"/>
        <cfvo type="max"/>
        <color rgb="FFF8696B"/>
        <color rgb="FFFFEB84"/>
        <color rgb="FF63BE7B"/>
      </colorScale>
    </cfRule>
  </conditionalFormatting>
  <conditionalFormatting sqref="P93">
    <cfRule type="colorScale" priority="2257">
      <colorScale>
        <cfvo type="min"/>
        <cfvo type="percentile" val="50"/>
        <cfvo type="max"/>
        <color rgb="FFF8696B"/>
        <color rgb="FFFFEB84"/>
        <color rgb="FF63BE7B"/>
      </colorScale>
    </cfRule>
  </conditionalFormatting>
  <conditionalFormatting sqref="P50">
    <cfRule type="colorScale" priority="2256">
      <colorScale>
        <cfvo type="min"/>
        <cfvo type="percentile" val="50"/>
        <cfvo type="max"/>
        <color rgb="FFF8696B"/>
        <color rgb="FFFFEB84"/>
        <color rgb="FF63BE7B"/>
      </colorScale>
    </cfRule>
  </conditionalFormatting>
  <conditionalFormatting sqref="P50">
    <cfRule type="colorScale" priority="2253">
      <colorScale>
        <cfvo type="min"/>
        <cfvo type="percentile" val="50"/>
        <cfvo type="max"/>
        <color rgb="FFF8696B"/>
        <color rgb="FFFFEB84"/>
        <color rgb="FF63BE7B"/>
      </colorScale>
    </cfRule>
  </conditionalFormatting>
  <conditionalFormatting sqref="P50">
    <cfRule type="colorScale" priority="2252">
      <colorScale>
        <cfvo type="min"/>
        <cfvo type="percentile" val="50"/>
        <cfvo type="max"/>
        <color rgb="FFF8696B"/>
        <color rgb="FFFFEB84"/>
        <color rgb="FF63BE7B"/>
      </colorScale>
    </cfRule>
  </conditionalFormatting>
  <conditionalFormatting sqref="P50">
    <cfRule type="colorScale" priority="2251">
      <colorScale>
        <cfvo type="min"/>
        <cfvo type="percentile" val="50"/>
        <cfvo type="max"/>
        <color rgb="FFF8696B"/>
        <color rgb="FFFFEB84"/>
        <color rgb="FF63BE7B"/>
      </colorScale>
    </cfRule>
  </conditionalFormatting>
  <conditionalFormatting sqref="P51">
    <cfRule type="colorScale" priority="2250">
      <colorScale>
        <cfvo type="min"/>
        <cfvo type="percentile" val="50"/>
        <cfvo type="max"/>
        <color rgb="FFF8696B"/>
        <color rgb="FFFFEB84"/>
        <color rgb="FF63BE7B"/>
      </colorScale>
    </cfRule>
  </conditionalFormatting>
  <conditionalFormatting sqref="P52">
    <cfRule type="colorScale" priority="2249">
      <colorScale>
        <cfvo type="min"/>
        <cfvo type="percentile" val="50"/>
        <cfvo type="max"/>
        <color rgb="FFF8696B"/>
        <color rgb="FFFFEB84"/>
        <color rgb="FF63BE7B"/>
      </colorScale>
    </cfRule>
  </conditionalFormatting>
  <conditionalFormatting sqref="P53">
    <cfRule type="colorScale" priority="2245">
      <colorScale>
        <cfvo type="min"/>
        <cfvo type="percentile" val="50"/>
        <cfvo type="max"/>
        <color rgb="FFF8696B"/>
        <color rgb="FFFFEB84"/>
        <color rgb="FF63BE7B"/>
      </colorScale>
    </cfRule>
  </conditionalFormatting>
  <conditionalFormatting sqref="P50">
    <cfRule type="colorScale" priority="2244">
      <colorScale>
        <cfvo type="min"/>
        <cfvo type="percentile" val="50"/>
        <cfvo type="max"/>
        <color rgb="FFF8696B"/>
        <color rgb="FFFFEB84"/>
        <color rgb="FF63BE7B"/>
      </colorScale>
    </cfRule>
  </conditionalFormatting>
  <conditionalFormatting sqref="P50">
    <cfRule type="colorScale" priority="2243">
      <colorScale>
        <cfvo type="min"/>
        <cfvo type="percentile" val="50"/>
        <cfvo type="max"/>
        <color rgb="FFF8696B"/>
        <color rgb="FFFFEB84"/>
        <color rgb="FF63BE7B"/>
      </colorScale>
    </cfRule>
  </conditionalFormatting>
  <conditionalFormatting sqref="P50">
    <cfRule type="colorScale" priority="2242">
      <colorScale>
        <cfvo type="min"/>
        <cfvo type="percentile" val="50"/>
        <cfvo type="max"/>
        <color rgb="FFF8696B"/>
        <color rgb="FFFFEB84"/>
        <color rgb="FF63BE7B"/>
      </colorScale>
    </cfRule>
  </conditionalFormatting>
  <conditionalFormatting sqref="P52">
    <cfRule type="colorScale" priority="2241">
      <colorScale>
        <cfvo type="min"/>
        <cfvo type="percentile" val="50"/>
        <cfvo type="max"/>
        <color rgb="FFF8696B"/>
        <color rgb="FFFFEB84"/>
        <color rgb="FF63BE7B"/>
      </colorScale>
    </cfRule>
  </conditionalFormatting>
  <conditionalFormatting sqref="P51">
    <cfRule type="colorScale" priority="2240">
      <colorScale>
        <cfvo type="min"/>
        <cfvo type="percentile" val="50"/>
        <cfvo type="max"/>
        <color rgb="FFF8696B"/>
        <color rgb="FFFFEB84"/>
        <color rgb="FF63BE7B"/>
      </colorScale>
    </cfRule>
  </conditionalFormatting>
  <conditionalFormatting sqref="P52">
    <cfRule type="colorScale" priority="2239">
      <colorScale>
        <cfvo type="min"/>
        <cfvo type="percentile" val="50"/>
        <cfvo type="max"/>
        <color rgb="FFF8696B"/>
        <color rgb="FFFFEB84"/>
        <color rgb="FF63BE7B"/>
      </colorScale>
    </cfRule>
  </conditionalFormatting>
  <conditionalFormatting sqref="P52">
    <cfRule type="colorScale" priority="2238">
      <colorScale>
        <cfvo type="min"/>
        <cfvo type="percentile" val="50"/>
        <cfvo type="max"/>
        <color rgb="FFF8696B"/>
        <color rgb="FFFFEB84"/>
        <color rgb="FF63BE7B"/>
      </colorScale>
    </cfRule>
  </conditionalFormatting>
  <conditionalFormatting sqref="P53">
    <cfRule type="colorScale" priority="2236">
      <colorScale>
        <cfvo type="min"/>
        <cfvo type="percentile" val="50"/>
        <cfvo type="max"/>
        <color rgb="FFF8696B"/>
        <color rgb="FFFFEB84"/>
        <color rgb="FF63BE7B"/>
      </colorScale>
    </cfRule>
  </conditionalFormatting>
  <conditionalFormatting sqref="P51">
    <cfRule type="colorScale" priority="2235">
      <colorScale>
        <cfvo type="min"/>
        <cfvo type="percentile" val="50"/>
        <cfvo type="max"/>
        <color rgb="FFF8696B"/>
        <color rgb="FFFFEB84"/>
        <color rgb="FF63BE7B"/>
      </colorScale>
    </cfRule>
  </conditionalFormatting>
  <conditionalFormatting sqref="P53">
    <cfRule type="colorScale" priority="2234">
      <colorScale>
        <cfvo type="min"/>
        <cfvo type="percentile" val="50"/>
        <cfvo type="max"/>
        <color rgb="FFF8696B"/>
        <color rgb="FFFFEB84"/>
        <color rgb="FF63BE7B"/>
      </colorScale>
    </cfRule>
  </conditionalFormatting>
  <conditionalFormatting sqref="P52">
    <cfRule type="colorScale" priority="2233">
      <colorScale>
        <cfvo type="min"/>
        <cfvo type="percentile" val="50"/>
        <cfvo type="max"/>
        <color rgb="FFF8696B"/>
        <color rgb="FFFFEB84"/>
        <color rgb="FF63BE7B"/>
      </colorScale>
    </cfRule>
  </conditionalFormatting>
  <conditionalFormatting sqref="P53">
    <cfRule type="colorScale" priority="2231">
      <colorScale>
        <cfvo type="min"/>
        <cfvo type="percentile" val="50"/>
        <cfvo type="max"/>
        <color rgb="FFF8696B"/>
        <color rgb="FFFFEB84"/>
        <color rgb="FF63BE7B"/>
      </colorScale>
    </cfRule>
  </conditionalFormatting>
  <conditionalFormatting sqref="P52">
    <cfRule type="colorScale" priority="2230">
      <colorScale>
        <cfvo type="min"/>
        <cfvo type="percentile" val="50"/>
        <cfvo type="max"/>
        <color rgb="FFF8696B"/>
        <color rgb="FFFFEB84"/>
        <color rgb="FF63BE7B"/>
      </colorScale>
    </cfRule>
  </conditionalFormatting>
  <conditionalFormatting sqref="P50">
    <cfRule type="colorScale" priority="2229">
      <colorScale>
        <cfvo type="min"/>
        <cfvo type="percentile" val="50"/>
        <cfvo type="max"/>
        <color rgb="FFF8696B"/>
        <color rgb="FFFFEB84"/>
        <color rgb="FF63BE7B"/>
      </colorScale>
    </cfRule>
  </conditionalFormatting>
  <conditionalFormatting sqref="P51">
    <cfRule type="colorScale" priority="2228">
      <colorScale>
        <cfvo type="min"/>
        <cfvo type="percentile" val="50"/>
        <cfvo type="max"/>
        <color rgb="FFF8696B"/>
        <color rgb="FFFFEB84"/>
        <color rgb="FF63BE7B"/>
      </colorScale>
    </cfRule>
  </conditionalFormatting>
  <conditionalFormatting sqref="P52">
    <cfRule type="colorScale" priority="2227">
      <colorScale>
        <cfvo type="min"/>
        <cfvo type="percentile" val="50"/>
        <cfvo type="max"/>
        <color rgb="FFF8696B"/>
        <color rgb="FFFFEB84"/>
        <color rgb="FF63BE7B"/>
      </colorScale>
    </cfRule>
  </conditionalFormatting>
  <conditionalFormatting sqref="P52">
    <cfRule type="colorScale" priority="2226">
      <colorScale>
        <cfvo type="min"/>
        <cfvo type="percentile" val="50"/>
        <cfvo type="max"/>
        <color rgb="FFF8696B"/>
        <color rgb="FFFFEB84"/>
        <color rgb="FF63BE7B"/>
      </colorScale>
    </cfRule>
  </conditionalFormatting>
  <conditionalFormatting sqref="P52">
    <cfRule type="colorScale" priority="2225">
      <colorScale>
        <cfvo type="min"/>
        <cfvo type="percentile" val="50"/>
        <cfvo type="max"/>
        <color rgb="FFF8696B"/>
        <color rgb="FFFFEB84"/>
        <color rgb="FF63BE7B"/>
      </colorScale>
    </cfRule>
  </conditionalFormatting>
  <conditionalFormatting sqref="P53">
    <cfRule type="colorScale" priority="2223">
      <colorScale>
        <cfvo type="min"/>
        <cfvo type="percentile" val="50"/>
        <cfvo type="max"/>
        <color rgb="FFF8696B"/>
        <color rgb="FFFFEB84"/>
        <color rgb="FF63BE7B"/>
      </colorScale>
    </cfRule>
  </conditionalFormatting>
  <conditionalFormatting sqref="P51">
    <cfRule type="colorScale" priority="2222">
      <colorScale>
        <cfvo type="min"/>
        <cfvo type="percentile" val="50"/>
        <cfvo type="max"/>
        <color rgb="FFF8696B"/>
        <color rgb="FFFFEB84"/>
        <color rgb="FF63BE7B"/>
      </colorScale>
    </cfRule>
  </conditionalFormatting>
  <conditionalFormatting sqref="P50">
    <cfRule type="colorScale" priority="2221">
      <colorScale>
        <cfvo type="min"/>
        <cfvo type="percentile" val="50"/>
        <cfvo type="max"/>
        <color rgb="FFF8696B"/>
        <color rgb="FFFFEB84"/>
        <color rgb="FF63BE7B"/>
      </colorScale>
    </cfRule>
  </conditionalFormatting>
  <conditionalFormatting sqref="P51">
    <cfRule type="colorScale" priority="2220">
      <colorScale>
        <cfvo type="min"/>
        <cfvo type="percentile" val="50"/>
        <cfvo type="max"/>
        <color rgb="FFF8696B"/>
        <color rgb="FFFFEB84"/>
        <color rgb="FF63BE7B"/>
      </colorScale>
    </cfRule>
  </conditionalFormatting>
  <conditionalFormatting sqref="P52">
    <cfRule type="colorScale" priority="2218">
      <colorScale>
        <cfvo type="min"/>
        <cfvo type="percentile" val="50"/>
        <cfvo type="max"/>
        <color rgb="FFF8696B"/>
        <color rgb="FFFFEB84"/>
        <color rgb="FF63BE7B"/>
      </colorScale>
    </cfRule>
  </conditionalFormatting>
  <conditionalFormatting sqref="P53">
    <cfRule type="colorScale" priority="2215">
      <colorScale>
        <cfvo type="min"/>
        <cfvo type="percentile" val="50"/>
        <cfvo type="max"/>
        <color rgb="FFF8696B"/>
        <color rgb="FFFFEB84"/>
        <color rgb="FF63BE7B"/>
      </colorScale>
    </cfRule>
  </conditionalFormatting>
  <conditionalFormatting sqref="P52">
    <cfRule type="colorScale" priority="2214">
      <colorScale>
        <cfvo type="min"/>
        <cfvo type="percentile" val="50"/>
        <cfvo type="max"/>
        <color rgb="FFF8696B"/>
        <color rgb="FFFFEB84"/>
        <color rgb="FF63BE7B"/>
      </colorScale>
    </cfRule>
  </conditionalFormatting>
  <conditionalFormatting sqref="P53">
    <cfRule type="colorScale" priority="2212">
      <colorScale>
        <cfvo type="min"/>
        <cfvo type="percentile" val="50"/>
        <cfvo type="max"/>
        <color rgb="FFF8696B"/>
        <color rgb="FFFFEB84"/>
        <color rgb="FF63BE7B"/>
      </colorScale>
    </cfRule>
  </conditionalFormatting>
  <conditionalFormatting sqref="P50">
    <cfRule type="colorScale" priority="2211">
      <colorScale>
        <cfvo type="min"/>
        <cfvo type="percentile" val="50"/>
        <cfvo type="max"/>
        <color rgb="FFF8696B"/>
        <color rgb="FFFFEB84"/>
        <color rgb="FF63BE7B"/>
      </colorScale>
    </cfRule>
  </conditionalFormatting>
  <conditionalFormatting sqref="P51">
    <cfRule type="colorScale" priority="2209">
      <colorScale>
        <cfvo type="min"/>
        <cfvo type="percentile" val="50"/>
        <cfvo type="max"/>
        <color rgb="FFF8696B"/>
        <color rgb="FFFFEB84"/>
        <color rgb="FF63BE7B"/>
      </colorScale>
    </cfRule>
  </conditionalFormatting>
  <conditionalFormatting sqref="P52">
    <cfRule type="colorScale" priority="2208">
      <colorScale>
        <cfvo type="min"/>
        <cfvo type="percentile" val="50"/>
        <cfvo type="max"/>
        <color rgb="FFF8696B"/>
        <color rgb="FFFFEB84"/>
        <color rgb="FF63BE7B"/>
      </colorScale>
    </cfRule>
  </conditionalFormatting>
  <conditionalFormatting sqref="P53">
    <cfRule type="colorScale" priority="2206">
      <colorScale>
        <cfvo type="min"/>
        <cfvo type="percentile" val="50"/>
        <cfvo type="max"/>
        <color rgb="FFF8696B"/>
        <color rgb="FFFFEB84"/>
        <color rgb="FF63BE7B"/>
      </colorScale>
    </cfRule>
  </conditionalFormatting>
  <conditionalFormatting sqref="P53">
    <cfRule type="colorScale" priority="2205">
      <colorScale>
        <cfvo type="min"/>
        <cfvo type="percentile" val="50"/>
        <cfvo type="max"/>
        <color rgb="FFF8696B"/>
        <color rgb="FFFFEB84"/>
        <color rgb="FF63BE7B"/>
      </colorScale>
    </cfRule>
  </conditionalFormatting>
  <conditionalFormatting sqref="P51">
    <cfRule type="colorScale" priority="2204">
      <colorScale>
        <cfvo type="min"/>
        <cfvo type="percentile" val="50"/>
        <cfvo type="max"/>
        <color rgb="FFF8696B"/>
        <color rgb="FFFFEB84"/>
        <color rgb="FF63BE7B"/>
      </colorScale>
    </cfRule>
  </conditionalFormatting>
  <conditionalFormatting sqref="P53">
    <cfRule type="colorScale" priority="2203">
      <colorScale>
        <cfvo type="min"/>
        <cfvo type="percentile" val="50"/>
        <cfvo type="max"/>
        <color rgb="FFF8696B"/>
        <color rgb="FFFFEB84"/>
        <color rgb="FF63BE7B"/>
      </colorScale>
    </cfRule>
  </conditionalFormatting>
  <conditionalFormatting sqref="P51">
    <cfRule type="colorScale" priority="2201">
      <colorScale>
        <cfvo type="min"/>
        <cfvo type="percentile" val="50"/>
        <cfvo type="max"/>
        <color rgb="FFF8696B"/>
        <color rgb="FFFFEB84"/>
        <color rgb="FF63BE7B"/>
      </colorScale>
    </cfRule>
  </conditionalFormatting>
  <conditionalFormatting sqref="P51">
    <cfRule type="colorScale" priority="2200">
      <colorScale>
        <cfvo type="min"/>
        <cfvo type="percentile" val="50"/>
        <cfvo type="max"/>
        <color rgb="FFF8696B"/>
        <color rgb="FFFFEB84"/>
        <color rgb="FF63BE7B"/>
      </colorScale>
    </cfRule>
  </conditionalFormatting>
  <conditionalFormatting sqref="P52">
    <cfRule type="colorScale" priority="2199">
      <colorScale>
        <cfvo type="min"/>
        <cfvo type="percentile" val="50"/>
        <cfvo type="max"/>
        <color rgb="FFF8696B"/>
        <color rgb="FFFFEB84"/>
        <color rgb="FF63BE7B"/>
      </colorScale>
    </cfRule>
  </conditionalFormatting>
  <conditionalFormatting sqref="P53">
    <cfRule type="colorScale" priority="2197">
      <colorScale>
        <cfvo type="min"/>
        <cfvo type="percentile" val="50"/>
        <cfvo type="max"/>
        <color rgb="FFF8696B"/>
        <color rgb="FFFFEB84"/>
        <color rgb="FF63BE7B"/>
      </colorScale>
    </cfRule>
  </conditionalFormatting>
  <conditionalFormatting sqref="P53">
    <cfRule type="colorScale" priority="2196">
      <colorScale>
        <cfvo type="min"/>
        <cfvo type="percentile" val="50"/>
        <cfvo type="max"/>
        <color rgb="FFF8696B"/>
        <color rgb="FFFFEB84"/>
        <color rgb="FF63BE7B"/>
      </colorScale>
    </cfRule>
  </conditionalFormatting>
  <conditionalFormatting sqref="P52">
    <cfRule type="colorScale" priority="2195">
      <colorScale>
        <cfvo type="min"/>
        <cfvo type="percentile" val="50"/>
        <cfvo type="max"/>
        <color rgb="FFF8696B"/>
        <color rgb="FFFFEB84"/>
        <color rgb="FF63BE7B"/>
      </colorScale>
    </cfRule>
  </conditionalFormatting>
  <conditionalFormatting sqref="P51">
    <cfRule type="colorScale" priority="2193">
      <colorScale>
        <cfvo type="min"/>
        <cfvo type="percentile" val="50"/>
        <cfvo type="max"/>
        <color rgb="FFF8696B"/>
        <color rgb="FFFFEB84"/>
        <color rgb="FF63BE7B"/>
      </colorScale>
    </cfRule>
  </conditionalFormatting>
  <conditionalFormatting sqref="P52">
    <cfRule type="colorScale" priority="2192">
      <colorScale>
        <cfvo type="min"/>
        <cfvo type="percentile" val="50"/>
        <cfvo type="max"/>
        <color rgb="FFF8696B"/>
        <color rgb="FFFFEB84"/>
        <color rgb="FF63BE7B"/>
      </colorScale>
    </cfRule>
  </conditionalFormatting>
  <conditionalFormatting sqref="P53">
    <cfRule type="colorScale" priority="2190">
      <colorScale>
        <cfvo type="min"/>
        <cfvo type="percentile" val="50"/>
        <cfvo type="max"/>
        <color rgb="FFF8696B"/>
        <color rgb="FFFFEB84"/>
        <color rgb="FF63BE7B"/>
      </colorScale>
    </cfRule>
  </conditionalFormatting>
  <conditionalFormatting sqref="P51">
    <cfRule type="colorScale" priority="2187">
      <colorScale>
        <cfvo type="min"/>
        <cfvo type="percentile" val="50"/>
        <cfvo type="max"/>
        <color rgb="FFF8696B"/>
        <color rgb="FFFFEB84"/>
        <color rgb="FF63BE7B"/>
      </colorScale>
    </cfRule>
  </conditionalFormatting>
  <conditionalFormatting sqref="P52">
    <cfRule type="colorScale" priority="2186">
      <colorScale>
        <cfvo type="min"/>
        <cfvo type="percentile" val="50"/>
        <cfvo type="max"/>
        <color rgb="FFF8696B"/>
        <color rgb="FFFFEB84"/>
        <color rgb="FF63BE7B"/>
      </colorScale>
    </cfRule>
  </conditionalFormatting>
  <conditionalFormatting sqref="P53">
    <cfRule type="colorScale" priority="2184">
      <colorScale>
        <cfvo type="min"/>
        <cfvo type="percentile" val="50"/>
        <cfvo type="max"/>
        <color rgb="FFF8696B"/>
        <color rgb="FFFFEB84"/>
        <color rgb="FF63BE7B"/>
      </colorScale>
    </cfRule>
  </conditionalFormatting>
  <conditionalFormatting sqref="P53">
    <cfRule type="colorScale" priority="2183">
      <colorScale>
        <cfvo type="min"/>
        <cfvo type="percentile" val="50"/>
        <cfvo type="max"/>
        <color rgb="FFF8696B"/>
        <color rgb="FFFFEB84"/>
        <color rgb="FF63BE7B"/>
      </colorScale>
    </cfRule>
  </conditionalFormatting>
  <conditionalFormatting sqref="P54">
    <cfRule type="colorScale" priority="2181">
      <colorScale>
        <cfvo type="min"/>
        <cfvo type="percentile" val="50"/>
        <cfvo type="max"/>
        <color rgb="FFF8696B"/>
        <color rgb="FFFFEB84"/>
        <color rgb="FF63BE7B"/>
      </colorScale>
    </cfRule>
  </conditionalFormatting>
  <conditionalFormatting sqref="P55">
    <cfRule type="colorScale" priority="2182">
      <colorScale>
        <cfvo type="min"/>
        <cfvo type="percentile" val="50"/>
        <cfvo type="max"/>
        <color rgb="FFF8696B"/>
        <color rgb="FFFFEB84"/>
        <color rgb="FF63BE7B"/>
      </colorScale>
    </cfRule>
  </conditionalFormatting>
  <conditionalFormatting sqref="P56">
    <cfRule type="colorScale" priority="2179">
      <colorScale>
        <cfvo type="min"/>
        <cfvo type="percentile" val="50"/>
        <cfvo type="max"/>
        <color rgb="FFF8696B"/>
        <color rgb="FFFFEB84"/>
        <color rgb="FF63BE7B"/>
      </colorScale>
    </cfRule>
  </conditionalFormatting>
  <conditionalFormatting sqref="P57">
    <cfRule type="colorScale" priority="2177">
      <colorScale>
        <cfvo type="min"/>
        <cfvo type="percentile" val="50"/>
        <cfvo type="max"/>
        <color rgb="FFF8696B"/>
        <color rgb="FFFFEB84"/>
        <color rgb="FF63BE7B"/>
      </colorScale>
    </cfRule>
  </conditionalFormatting>
  <conditionalFormatting sqref="P57">
    <cfRule type="colorScale" priority="2176">
      <colorScale>
        <cfvo type="min"/>
        <cfvo type="percentile" val="50"/>
        <cfvo type="max"/>
        <color rgb="FFF8696B"/>
        <color rgb="FFFFEB84"/>
        <color rgb="FF63BE7B"/>
      </colorScale>
    </cfRule>
  </conditionalFormatting>
  <conditionalFormatting sqref="P55">
    <cfRule type="colorScale" priority="2175">
      <colorScale>
        <cfvo type="min"/>
        <cfvo type="percentile" val="50"/>
        <cfvo type="max"/>
        <color rgb="FFF8696B"/>
        <color rgb="FFFFEB84"/>
        <color rgb="FF63BE7B"/>
      </colorScale>
    </cfRule>
  </conditionalFormatting>
  <conditionalFormatting sqref="P57">
    <cfRule type="colorScale" priority="2174">
      <colorScale>
        <cfvo type="min"/>
        <cfvo type="percentile" val="50"/>
        <cfvo type="max"/>
        <color rgb="FFF8696B"/>
        <color rgb="FFFFEB84"/>
        <color rgb="FF63BE7B"/>
      </colorScale>
    </cfRule>
  </conditionalFormatting>
  <conditionalFormatting sqref="P55">
    <cfRule type="colorScale" priority="2172">
      <colorScale>
        <cfvo type="min"/>
        <cfvo type="percentile" val="50"/>
        <cfvo type="max"/>
        <color rgb="FFF8696B"/>
        <color rgb="FFFFEB84"/>
        <color rgb="FF63BE7B"/>
      </colorScale>
    </cfRule>
  </conditionalFormatting>
  <conditionalFormatting sqref="P55">
    <cfRule type="colorScale" priority="2171">
      <colorScale>
        <cfvo type="min"/>
        <cfvo type="percentile" val="50"/>
        <cfvo type="max"/>
        <color rgb="FFF8696B"/>
        <color rgb="FFFFEB84"/>
        <color rgb="FF63BE7B"/>
      </colorScale>
    </cfRule>
  </conditionalFormatting>
  <conditionalFormatting sqref="P56">
    <cfRule type="colorScale" priority="2170">
      <colorScale>
        <cfvo type="min"/>
        <cfvo type="percentile" val="50"/>
        <cfvo type="max"/>
        <color rgb="FFF8696B"/>
        <color rgb="FFFFEB84"/>
        <color rgb="FF63BE7B"/>
      </colorScale>
    </cfRule>
  </conditionalFormatting>
  <conditionalFormatting sqref="P57">
    <cfRule type="colorScale" priority="2168">
      <colorScale>
        <cfvo type="min"/>
        <cfvo type="percentile" val="50"/>
        <cfvo type="max"/>
        <color rgb="FFF8696B"/>
        <color rgb="FFFFEB84"/>
        <color rgb="FF63BE7B"/>
      </colorScale>
    </cfRule>
  </conditionalFormatting>
  <conditionalFormatting sqref="P57">
    <cfRule type="colorScale" priority="2167">
      <colorScale>
        <cfvo type="min"/>
        <cfvo type="percentile" val="50"/>
        <cfvo type="max"/>
        <color rgb="FFF8696B"/>
        <color rgb="FFFFEB84"/>
        <color rgb="FF63BE7B"/>
      </colorScale>
    </cfRule>
  </conditionalFormatting>
  <conditionalFormatting sqref="P56">
    <cfRule type="colorScale" priority="2166">
      <colorScale>
        <cfvo type="min"/>
        <cfvo type="percentile" val="50"/>
        <cfvo type="max"/>
        <color rgb="FFF8696B"/>
        <color rgb="FFFFEB84"/>
        <color rgb="FF63BE7B"/>
      </colorScale>
    </cfRule>
  </conditionalFormatting>
  <conditionalFormatting sqref="P55">
    <cfRule type="colorScale" priority="2164">
      <colorScale>
        <cfvo type="min"/>
        <cfvo type="percentile" val="50"/>
        <cfvo type="max"/>
        <color rgb="FFF8696B"/>
        <color rgb="FFFFEB84"/>
        <color rgb="FF63BE7B"/>
      </colorScale>
    </cfRule>
  </conditionalFormatting>
  <conditionalFormatting sqref="P56">
    <cfRule type="colorScale" priority="2163">
      <colorScale>
        <cfvo type="min"/>
        <cfvo type="percentile" val="50"/>
        <cfvo type="max"/>
        <color rgb="FFF8696B"/>
        <color rgb="FFFFEB84"/>
        <color rgb="FF63BE7B"/>
      </colorScale>
    </cfRule>
  </conditionalFormatting>
  <conditionalFormatting sqref="P57">
    <cfRule type="colorScale" priority="2161">
      <colorScale>
        <cfvo type="min"/>
        <cfvo type="percentile" val="50"/>
        <cfvo type="max"/>
        <color rgb="FFF8696B"/>
        <color rgb="FFFFEB84"/>
        <color rgb="FF63BE7B"/>
      </colorScale>
    </cfRule>
  </conditionalFormatting>
  <conditionalFormatting sqref="P55">
    <cfRule type="colorScale" priority="2158">
      <colorScale>
        <cfvo type="min"/>
        <cfvo type="percentile" val="50"/>
        <cfvo type="max"/>
        <color rgb="FFF8696B"/>
        <color rgb="FFFFEB84"/>
        <color rgb="FF63BE7B"/>
      </colorScale>
    </cfRule>
  </conditionalFormatting>
  <conditionalFormatting sqref="P56">
    <cfRule type="colorScale" priority="2157">
      <colorScale>
        <cfvo type="min"/>
        <cfvo type="percentile" val="50"/>
        <cfvo type="max"/>
        <color rgb="FFF8696B"/>
        <color rgb="FFFFEB84"/>
        <color rgb="FF63BE7B"/>
      </colorScale>
    </cfRule>
  </conditionalFormatting>
  <conditionalFormatting sqref="P57">
    <cfRule type="colorScale" priority="2155">
      <colorScale>
        <cfvo type="min"/>
        <cfvo type="percentile" val="50"/>
        <cfvo type="max"/>
        <color rgb="FFF8696B"/>
        <color rgb="FFFFEB84"/>
        <color rgb="FF63BE7B"/>
      </colorScale>
    </cfRule>
  </conditionalFormatting>
  <conditionalFormatting sqref="P57">
    <cfRule type="colorScale" priority="2154">
      <colorScale>
        <cfvo type="min"/>
        <cfvo type="percentile" val="50"/>
        <cfvo type="max"/>
        <color rgb="FFF8696B"/>
        <color rgb="FFFFEB84"/>
        <color rgb="FF63BE7B"/>
      </colorScale>
    </cfRule>
  </conditionalFormatting>
  <conditionalFormatting sqref="P54">
    <cfRule type="colorScale" priority="2153">
      <colorScale>
        <cfvo type="min"/>
        <cfvo type="percentile" val="50"/>
        <cfvo type="max"/>
        <color rgb="FFF8696B"/>
        <color rgb="FFFFEB84"/>
        <color rgb="FF63BE7B"/>
      </colorScale>
    </cfRule>
  </conditionalFormatting>
  <conditionalFormatting sqref="P54">
    <cfRule type="colorScale" priority="2150">
      <colorScale>
        <cfvo type="min"/>
        <cfvo type="percentile" val="50"/>
        <cfvo type="max"/>
        <color rgb="FFF8696B"/>
        <color rgb="FFFFEB84"/>
        <color rgb="FF63BE7B"/>
      </colorScale>
    </cfRule>
  </conditionalFormatting>
  <conditionalFormatting sqref="P54">
    <cfRule type="colorScale" priority="2149">
      <colorScale>
        <cfvo type="min"/>
        <cfvo type="percentile" val="50"/>
        <cfvo type="max"/>
        <color rgb="FFF8696B"/>
        <color rgb="FFFFEB84"/>
        <color rgb="FF63BE7B"/>
      </colorScale>
    </cfRule>
  </conditionalFormatting>
  <conditionalFormatting sqref="P54">
    <cfRule type="colorScale" priority="2148">
      <colorScale>
        <cfvo type="min"/>
        <cfvo type="percentile" val="50"/>
        <cfvo type="max"/>
        <color rgb="FFF8696B"/>
        <color rgb="FFFFEB84"/>
        <color rgb="FF63BE7B"/>
      </colorScale>
    </cfRule>
  </conditionalFormatting>
  <conditionalFormatting sqref="P55">
    <cfRule type="colorScale" priority="2147">
      <colorScale>
        <cfvo type="min"/>
        <cfvo type="percentile" val="50"/>
        <cfvo type="max"/>
        <color rgb="FFF8696B"/>
        <color rgb="FFFFEB84"/>
        <color rgb="FF63BE7B"/>
      </colorScale>
    </cfRule>
  </conditionalFormatting>
  <conditionalFormatting sqref="P56">
    <cfRule type="colorScale" priority="2146">
      <colorScale>
        <cfvo type="min"/>
        <cfvo type="percentile" val="50"/>
        <cfvo type="max"/>
        <color rgb="FFF8696B"/>
        <color rgb="FFFFEB84"/>
        <color rgb="FF63BE7B"/>
      </colorScale>
    </cfRule>
  </conditionalFormatting>
  <conditionalFormatting sqref="P57">
    <cfRule type="colorScale" priority="2142">
      <colorScale>
        <cfvo type="min"/>
        <cfvo type="percentile" val="50"/>
        <cfvo type="max"/>
        <color rgb="FFF8696B"/>
        <color rgb="FFFFEB84"/>
        <color rgb="FF63BE7B"/>
      </colorScale>
    </cfRule>
  </conditionalFormatting>
  <conditionalFormatting sqref="P54">
    <cfRule type="colorScale" priority="2141">
      <colorScale>
        <cfvo type="min"/>
        <cfvo type="percentile" val="50"/>
        <cfvo type="max"/>
        <color rgb="FFF8696B"/>
        <color rgb="FFFFEB84"/>
        <color rgb="FF63BE7B"/>
      </colorScale>
    </cfRule>
  </conditionalFormatting>
  <conditionalFormatting sqref="P54">
    <cfRule type="colorScale" priority="2140">
      <colorScale>
        <cfvo type="min"/>
        <cfvo type="percentile" val="50"/>
        <cfvo type="max"/>
        <color rgb="FFF8696B"/>
        <color rgb="FFFFEB84"/>
        <color rgb="FF63BE7B"/>
      </colorScale>
    </cfRule>
  </conditionalFormatting>
  <conditionalFormatting sqref="P54">
    <cfRule type="colorScale" priority="2139">
      <colorScale>
        <cfvo type="min"/>
        <cfvo type="percentile" val="50"/>
        <cfvo type="max"/>
        <color rgb="FFF8696B"/>
        <color rgb="FFFFEB84"/>
        <color rgb="FF63BE7B"/>
      </colorScale>
    </cfRule>
  </conditionalFormatting>
  <conditionalFormatting sqref="P56">
    <cfRule type="colorScale" priority="2138">
      <colorScale>
        <cfvo type="min"/>
        <cfvo type="percentile" val="50"/>
        <cfvo type="max"/>
        <color rgb="FFF8696B"/>
        <color rgb="FFFFEB84"/>
        <color rgb="FF63BE7B"/>
      </colorScale>
    </cfRule>
  </conditionalFormatting>
  <conditionalFormatting sqref="P55">
    <cfRule type="colorScale" priority="2137">
      <colorScale>
        <cfvo type="min"/>
        <cfvo type="percentile" val="50"/>
        <cfvo type="max"/>
        <color rgb="FFF8696B"/>
        <color rgb="FFFFEB84"/>
        <color rgb="FF63BE7B"/>
      </colorScale>
    </cfRule>
  </conditionalFormatting>
  <conditionalFormatting sqref="P56">
    <cfRule type="colorScale" priority="2136">
      <colorScale>
        <cfvo type="min"/>
        <cfvo type="percentile" val="50"/>
        <cfvo type="max"/>
        <color rgb="FFF8696B"/>
        <color rgb="FFFFEB84"/>
        <color rgb="FF63BE7B"/>
      </colorScale>
    </cfRule>
  </conditionalFormatting>
  <conditionalFormatting sqref="P56">
    <cfRule type="colorScale" priority="2135">
      <colorScale>
        <cfvo type="min"/>
        <cfvo type="percentile" val="50"/>
        <cfvo type="max"/>
        <color rgb="FFF8696B"/>
        <color rgb="FFFFEB84"/>
        <color rgb="FF63BE7B"/>
      </colorScale>
    </cfRule>
  </conditionalFormatting>
  <conditionalFormatting sqref="P57">
    <cfRule type="colorScale" priority="2133">
      <colorScale>
        <cfvo type="min"/>
        <cfvo type="percentile" val="50"/>
        <cfvo type="max"/>
        <color rgb="FFF8696B"/>
        <color rgb="FFFFEB84"/>
        <color rgb="FF63BE7B"/>
      </colorScale>
    </cfRule>
  </conditionalFormatting>
  <conditionalFormatting sqref="P55">
    <cfRule type="colorScale" priority="2132">
      <colorScale>
        <cfvo type="min"/>
        <cfvo type="percentile" val="50"/>
        <cfvo type="max"/>
        <color rgb="FFF8696B"/>
        <color rgb="FFFFEB84"/>
        <color rgb="FF63BE7B"/>
      </colorScale>
    </cfRule>
  </conditionalFormatting>
  <conditionalFormatting sqref="P57">
    <cfRule type="colorScale" priority="2131">
      <colorScale>
        <cfvo type="min"/>
        <cfvo type="percentile" val="50"/>
        <cfvo type="max"/>
        <color rgb="FFF8696B"/>
        <color rgb="FFFFEB84"/>
        <color rgb="FF63BE7B"/>
      </colorScale>
    </cfRule>
  </conditionalFormatting>
  <conditionalFormatting sqref="P56">
    <cfRule type="colorScale" priority="2130">
      <colorScale>
        <cfvo type="min"/>
        <cfvo type="percentile" val="50"/>
        <cfvo type="max"/>
        <color rgb="FFF8696B"/>
        <color rgb="FFFFEB84"/>
        <color rgb="FF63BE7B"/>
      </colorScale>
    </cfRule>
  </conditionalFormatting>
  <conditionalFormatting sqref="P57">
    <cfRule type="colorScale" priority="2128">
      <colorScale>
        <cfvo type="min"/>
        <cfvo type="percentile" val="50"/>
        <cfvo type="max"/>
        <color rgb="FFF8696B"/>
        <color rgb="FFFFEB84"/>
        <color rgb="FF63BE7B"/>
      </colorScale>
    </cfRule>
  </conditionalFormatting>
  <conditionalFormatting sqref="P56">
    <cfRule type="colorScale" priority="2127">
      <colorScale>
        <cfvo type="min"/>
        <cfvo type="percentile" val="50"/>
        <cfvo type="max"/>
        <color rgb="FFF8696B"/>
        <color rgb="FFFFEB84"/>
        <color rgb="FF63BE7B"/>
      </colorScale>
    </cfRule>
  </conditionalFormatting>
  <conditionalFormatting sqref="P54">
    <cfRule type="colorScale" priority="2126">
      <colorScale>
        <cfvo type="min"/>
        <cfvo type="percentile" val="50"/>
        <cfvo type="max"/>
        <color rgb="FFF8696B"/>
        <color rgb="FFFFEB84"/>
        <color rgb="FF63BE7B"/>
      </colorScale>
    </cfRule>
  </conditionalFormatting>
  <conditionalFormatting sqref="P55">
    <cfRule type="colorScale" priority="2125">
      <colorScale>
        <cfvo type="min"/>
        <cfvo type="percentile" val="50"/>
        <cfvo type="max"/>
        <color rgb="FFF8696B"/>
        <color rgb="FFFFEB84"/>
        <color rgb="FF63BE7B"/>
      </colorScale>
    </cfRule>
  </conditionalFormatting>
  <conditionalFormatting sqref="P56">
    <cfRule type="colorScale" priority="2124">
      <colorScale>
        <cfvo type="min"/>
        <cfvo type="percentile" val="50"/>
        <cfvo type="max"/>
        <color rgb="FFF8696B"/>
        <color rgb="FFFFEB84"/>
        <color rgb="FF63BE7B"/>
      </colorScale>
    </cfRule>
  </conditionalFormatting>
  <conditionalFormatting sqref="P56">
    <cfRule type="colorScale" priority="2123">
      <colorScale>
        <cfvo type="min"/>
        <cfvo type="percentile" val="50"/>
        <cfvo type="max"/>
        <color rgb="FFF8696B"/>
        <color rgb="FFFFEB84"/>
        <color rgb="FF63BE7B"/>
      </colorScale>
    </cfRule>
  </conditionalFormatting>
  <conditionalFormatting sqref="P56">
    <cfRule type="colorScale" priority="2122">
      <colorScale>
        <cfvo type="min"/>
        <cfvo type="percentile" val="50"/>
        <cfvo type="max"/>
        <color rgb="FFF8696B"/>
        <color rgb="FFFFEB84"/>
        <color rgb="FF63BE7B"/>
      </colorScale>
    </cfRule>
  </conditionalFormatting>
  <conditionalFormatting sqref="P57">
    <cfRule type="colorScale" priority="2120">
      <colorScale>
        <cfvo type="min"/>
        <cfvo type="percentile" val="50"/>
        <cfvo type="max"/>
        <color rgb="FFF8696B"/>
        <color rgb="FFFFEB84"/>
        <color rgb="FF63BE7B"/>
      </colorScale>
    </cfRule>
  </conditionalFormatting>
  <conditionalFormatting sqref="P55">
    <cfRule type="colorScale" priority="2119">
      <colorScale>
        <cfvo type="min"/>
        <cfvo type="percentile" val="50"/>
        <cfvo type="max"/>
        <color rgb="FFF8696B"/>
        <color rgb="FFFFEB84"/>
        <color rgb="FF63BE7B"/>
      </colorScale>
    </cfRule>
  </conditionalFormatting>
  <conditionalFormatting sqref="P54">
    <cfRule type="colorScale" priority="2118">
      <colorScale>
        <cfvo type="min"/>
        <cfvo type="percentile" val="50"/>
        <cfvo type="max"/>
        <color rgb="FFF8696B"/>
        <color rgb="FFFFEB84"/>
        <color rgb="FF63BE7B"/>
      </colorScale>
    </cfRule>
  </conditionalFormatting>
  <conditionalFormatting sqref="P55">
    <cfRule type="colorScale" priority="2117">
      <colorScale>
        <cfvo type="min"/>
        <cfvo type="percentile" val="50"/>
        <cfvo type="max"/>
        <color rgb="FFF8696B"/>
        <color rgb="FFFFEB84"/>
        <color rgb="FF63BE7B"/>
      </colorScale>
    </cfRule>
  </conditionalFormatting>
  <conditionalFormatting sqref="P56">
    <cfRule type="colorScale" priority="2115">
      <colorScale>
        <cfvo type="min"/>
        <cfvo type="percentile" val="50"/>
        <cfvo type="max"/>
        <color rgb="FFF8696B"/>
        <color rgb="FFFFEB84"/>
        <color rgb="FF63BE7B"/>
      </colorScale>
    </cfRule>
  </conditionalFormatting>
  <conditionalFormatting sqref="P57">
    <cfRule type="colorScale" priority="2112">
      <colorScale>
        <cfvo type="min"/>
        <cfvo type="percentile" val="50"/>
        <cfvo type="max"/>
        <color rgb="FFF8696B"/>
        <color rgb="FFFFEB84"/>
        <color rgb="FF63BE7B"/>
      </colorScale>
    </cfRule>
  </conditionalFormatting>
  <conditionalFormatting sqref="P56">
    <cfRule type="colorScale" priority="2111">
      <colorScale>
        <cfvo type="min"/>
        <cfvo type="percentile" val="50"/>
        <cfvo type="max"/>
        <color rgb="FFF8696B"/>
        <color rgb="FFFFEB84"/>
        <color rgb="FF63BE7B"/>
      </colorScale>
    </cfRule>
  </conditionalFormatting>
  <conditionalFormatting sqref="P57">
    <cfRule type="colorScale" priority="2109">
      <colorScale>
        <cfvo type="min"/>
        <cfvo type="percentile" val="50"/>
        <cfvo type="max"/>
        <color rgb="FFF8696B"/>
        <color rgb="FFFFEB84"/>
        <color rgb="FF63BE7B"/>
      </colorScale>
    </cfRule>
  </conditionalFormatting>
  <conditionalFormatting sqref="P54">
    <cfRule type="colorScale" priority="2108">
      <colorScale>
        <cfvo type="min"/>
        <cfvo type="percentile" val="50"/>
        <cfvo type="max"/>
        <color rgb="FFF8696B"/>
        <color rgb="FFFFEB84"/>
        <color rgb="FF63BE7B"/>
      </colorScale>
    </cfRule>
  </conditionalFormatting>
  <conditionalFormatting sqref="P55">
    <cfRule type="colorScale" priority="2106">
      <colorScale>
        <cfvo type="min"/>
        <cfvo type="percentile" val="50"/>
        <cfvo type="max"/>
        <color rgb="FFF8696B"/>
        <color rgb="FFFFEB84"/>
        <color rgb="FF63BE7B"/>
      </colorScale>
    </cfRule>
  </conditionalFormatting>
  <conditionalFormatting sqref="P56">
    <cfRule type="colorScale" priority="2105">
      <colorScale>
        <cfvo type="min"/>
        <cfvo type="percentile" val="50"/>
        <cfvo type="max"/>
        <color rgb="FFF8696B"/>
        <color rgb="FFFFEB84"/>
        <color rgb="FF63BE7B"/>
      </colorScale>
    </cfRule>
  </conditionalFormatting>
  <conditionalFormatting sqref="P57">
    <cfRule type="colorScale" priority="2103">
      <colorScale>
        <cfvo type="min"/>
        <cfvo type="percentile" val="50"/>
        <cfvo type="max"/>
        <color rgb="FFF8696B"/>
        <color rgb="FFFFEB84"/>
        <color rgb="FF63BE7B"/>
      </colorScale>
    </cfRule>
  </conditionalFormatting>
  <conditionalFormatting sqref="P57">
    <cfRule type="colorScale" priority="2102">
      <colorScale>
        <cfvo type="min"/>
        <cfvo type="percentile" val="50"/>
        <cfvo type="max"/>
        <color rgb="FFF8696B"/>
        <color rgb="FFFFEB84"/>
        <color rgb="FF63BE7B"/>
      </colorScale>
    </cfRule>
  </conditionalFormatting>
  <conditionalFormatting sqref="P55">
    <cfRule type="colorScale" priority="2101">
      <colorScale>
        <cfvo type="min"/>
        <cfvo type="percentile" val="50"/>
        <cfvo type="max"/>
        <color rgb="FFF8696B"/>
        <color rgb="FFFFEB84"/>
        <color rgb="FF63BE7B"/>
      </colorScale>
    </cfRule>
  </conditionalFormatting>
  <conditionalFormatting sqref="P57">
    <cfRule type="colorScale" priority="2100">
      <colorScale>
        <cfvo type="min"/>
        <cfvo type="percentile" val="50"/>
        <cfvo type="max"/>
        <color rgb="FFF8696B"/>
        <color rgb="FFFFEB84"/>
        <color rgb="FF63BE7B"/>
      </colorScale>
    </cfRule>
  </conditionalFormatting>
  <conditionalFormatting sqref="P55">
    <cfRule type="colorScale" priority="2098">
      <colorScale>
        <cfvo type="min"/>
        <cfvo type="percentile" val="50"/>
        <cfvo type="max"/>
        <color rgb="FFF8696B"/>
        <color rgb="FFFFEB84"/>
        <color rgb="FF63BE7B"/>
      </colorScale>
    </cfRule>
  </conditionalFormatting>
  <conditionalFormatting sqref="P55">
    <cfRule type="colorScale" priority="2097">
      <colorScale>
        <cfvo type="min"/>
        <cfvo type="percentile" val="50"/>
        <cfvo type="max"/>
        <color rgb="FFF8696B"/>
        <color rgb="FFFFEB84"/>
        <color rgb="FF63BE7B"/>
      </colorScale>
    </cfRule>
  </conditionalFormatting>
  <conditionalFormatting sqref="P56">
    <cfRule type="colorScale" priority="2096">
      <colorScale>
        <cfvo type="min"/>
        <cfvo type="percentile" val="50"/>
        <cfvo type="max"/>
        <color rgb="FFF8696B"/>
        <color rgb="FFFFEB84"/>
        <color rgb="FF63BE7B"/>
      </colorScale>
    </cfRule>
  </conditionalFormatting>
  <conditionalFormatting sqref="P57">
    <cfRule type="colorScale" priority="2094">
      <colorScale>
        <cfvo type="min"/>
        <cfvo type="percentile" val="50"/>
        <cfvo type="max"/>
        <color rgb="FFF8696B"/>
        <color rgb="FFFFEB84"/>
        <color rgb="FF63BE7B"/>
      </colorScale>
    </cfRule>
  </conditionalFormatting>
  <conditionalFormatting sqref="P57">
    <cfRule type="colorScale" priority="2093">
      <colorScale>
        <cfvo type="min"/>
        <cfvo type="percentile" val="50"/>
        <cfvo type="max"/>
        <color rgb="FFF8696B"/>
        <color rgb="FFFFEB84"/>
        <color rgb="FF63BE7B"/>
      </colorScale>
    </cfRule>
  </conditionalFormatting>
  <conditionalFormatting sqref="P56">
    <cfRule type="colorScale" priority="2092">
      <colorScale>
        <cfvo type="min"/>
        <cfvo type="percentile" val="50"/>
        <cfvo type="max"/>
        <color rgb="FFF8696B"/>
        <color rgb="FFFFEB84"/>
        <color rgb="FF63BE7B"/>
      </colorScale>
    </cfRule>
  </conditionalFormatting>
  <conditionalFormatting sqref="P55">
    <cfRule type="colorScale" priority="2090">
      <colorScale>
        <cfvo type="min"/>
        <cfvo type="percentile" val="50"/>
        <cfvo type="max"/>
        <color rgb="FFF8696B"/>
        <color rgb="FFFFEB84"/>
        <color rgb="FF63BE7B"/>
      </colorScale>
    </cfRule>
  </conditionalFormatting>
  <conditionalFormatting sqref="P56">
    <cfRule type="colorScale" priority="2089">
      <colorScale>
        <cfvo type="min"/>
        <cfvo type="percentile" val="50"/>
        <cfvo type="max"/>
        <color rgb="FFF8696B"/>
        <color rgb="FFFFEB84"/>
        <color rgb="FF63BE7B"/>
      </colorScale>
    </cfRule>
  </conditionalFormatting>
  <conditionalFormatting sqref="P57">
    <cfRule type="colorScale" priority="2087">
      <colorScale>
        <cfvo type="min"/>
        <cfvo type="percentile" val="50"/>
        <cfvo type="max"/>
        <color rgb="FFF8696B"/>
        <color rgb="FFFFEB84"/>
        <color rgb="FF63BE7B"/>
      </colorScale>
    </cfRule>
  </conditionalFormatting>
  <conditionalFormatting sqref="P55">
    <cfRule type="colorScale" priority="2084">
      <colorScale>
        <cfvo type="min"/>
        <cfvo type="percentile" val="50"/>
        <cfvo type="max"/>
        <color rgb="FFF8696B"/>
        <color rgb="FFFFEB84"/>
        <color rgb="FF63BE7B"/>
      </colorScale>
    </cfRule>
  </conditionalFormatting>
  <conditionalFormatting sqref="P56">
    <cfRule type="colorScale" priority="2083">
      <colorScale>
        <cfvo type="min"/>
        <cfvo type="percentile" val="50"/>
        <cfvo type="max"/>
        <color rgb="FFF8696B"/>
        <color rgb="FFFFEB84"/>
        <color rgb="FF63BE7B"/>
      </colorScale>
    </cfRule>
  </conditionalFormatting>
  <conditionalFormatting sqref="P57">
    <cfRule type="colorScale" priority="2081">
      <colorScale>
        <cfvo type="min"/>
        <cfvo type="percentile" val="50"/>
        <cfvo type="max"/>
        <color rgb="FFF8696B"/>
        <color rgb="FFFFEB84"/>
        <color rgb="FF63BE7B"/>
      </colorScale>
    </cfRule>
  </conditionalFormatting>
  <conditionalFormatting sqref="P57">
    <cfRule type="colorScale" priority="2080">
      <colorScale>
        <cfvo type="min"/>
        <cfvo type="percentile" val="50"/>
        <cfvo type="max"/>
        <color rgb="FFF8696B"/>
        <color rgb="FFFFEB84"/>
        <color rgb="FF63BE7B"/>
      </colorScale>
    </cfRule>
  </conditionalFormatting>
  <conditionalFormatting sqref="P58">
    <cfRule type="colorScale" priority="2078">
      <colorScale>
        <cfvo type="min"/>
        <cfvo type="percentile" val="50"/>
        <cfvo type="max"/>
        <color rgb="FFF8696B"/>
        <color rgb="FFFFEB84"/>
        <color rgb="FF63BE7B"/>
      </colorScale>
    </cfRule>
  </conditionalFormatting>
  <conditionalFormatting sqref="P59">
    <cfRule type="colorScale" priority="2079">
      <colorScale>
        <cfvo type="min"/>
        <cfvo type="percentile" val="50"/>
        <cfvo type="max"/>
        <color rgb="FFF8696B"/>
        <color rgb="FFFFEB84"/>
        <color rgb="FF63BE7B"/>
      </colorScale>
    </cfRule>
  </conditionalFormatting>
  <conditionalFormatting sqref="P60">
    <cfRule type="colorScale" priority="2076">
      <colorScale>
        <cfvo type="min"/>
        <cfvo type="percentile" val="50"/>
        <cfvo type="max"/>
        <color rgb="FFF8696B"/>
        <color rgb="FFFFEB84"/>
        <color rgb="FF63BE7B"/>
      </colorScale>
    </cfRule>
  </conditionalFormatting>
  <conditionalFormatting sqref="P61">
    <cfRule type="colorScale" priority="2074">
      <colorScale>
        <cfvo type="min"/>
        <cfvo type="percentile" val="50"/>
        <cfvo type="max"/>
        <color rgb="FFF8696B"/>
        <color rgb="FFFFEB84"/>
        <color rgb="FF63BE7B"/>
      </colorScale>
    </cfRule>
  </conditionalFormatting>
  <conditionalFormatting sqref="P61">
    <cfRule type="colorScale" priority="2073">
      <colorScale>
        <cfvo type="min"/>
        <cfvo type="percentile" val="50"/>
        <cfvo type="max"/>
        <color rgb="FFF8696B"/>
        <color rgb="FFFFEB84"/>
        <color rgb="FF63BE7B"/>
      </colorScale>
    </cfRule>
  </conditionalFormatting>
  <conditionalFormatting sqref="P59">
    <cfRule type="colorScale" priority="2072">
      <colorScale>
        <cfvo type="min"/>
        <cfvo type="percentile" val="50"/>
        <cfvo type="max"/>
        <color rgb="FFF8696B"/>
        <color rgb="FFFFEB84"/>
        <color rgb="FF63BE7B"/>
      </colorScale>
    </cfRule>
  </conditionalFormatting>
  <conditionalFormatting sqref="P61">
    <cfRule type="colorScale" priority="2071">
      <colorScale>
        <cfvo type="min"/>
        <cfvo type="percentile" val="50"/>
        <cfvo type="max"/>
        <color rgb="FFF8696B"/>
        <color rgb="FFFFEB84"/>
        <color rgb="FF63BE7B"/>
      </colorScale>
    </cfRule>
  </conditionalFormatting>
  <conditionalFormatting sqref="P59">
    <cfRule type="colorScale" priority="2069">
      <colorScale>
        <cfvo type="min"/>
        <cfvo type="percentile" val="50"/>
        <cfvo type="max"/>
        <color rgb="FFF8696B"/>
        <color rgb="FFFFEB84"/>
        <color rgb="FF63BE7B"/>
      </colorScale>
    </cfRule>
  </conditionalFormatting>
  <conditionalFormatting sqref="P59">
    <cfRule type="colorScale" priority="2068">
      <colorScale>
        <cfvo type="min"/>
        <cfvo type="percentile" val="50"/>
        <cfvo type="max"/>
        <color rgb="FFF8696B"/>
        <color rgb="FFFFEB84"/>
        <color rgb="FF63BE7B"/>
      </colorScale>
    </cfRule>
  </conditionalFormatting>
  <conditionalFormatting sqref="P60">
    <cfRule type="colorScale" priority="2067">
      <colorScale>
        <cfvo type="min"/>
        <cfvo type="percentile" val="50"/>
        <cfvo type="max"/>
        <color rgb="FFF8696B"/>
        <color rgb="FFFFEB84"/>
        <color rgb="FF63BE7B"/>
      </colorScale>
    </cfRule>
  </conditionalFormatting>
  <conditionalFormatting sqref="P61">
    <cfRule type="colorScale" priority="2065">
      <colorScale>
        <cfvo type="min"/>
        <cfvo type="percentile" val="50"/>
        <cfvo type="max"/>
        <color rgb="FFF8696B"/>
        <color rgb="FFFFEB84"/>
        <color rgb="FF63BE7B"/>
      </colorScale>
    </cfRule>
  </conditionalFormatting>
  <conditionalFormatting sqref="P61">
    <cfRule type="colorScale" priority="2064">
      <colorScale>
        <cfvo type="min"/>
        <cfvo type="percentile" val="50"/>
        <cfvo type="max"/>
        <color rgb="FFF8696B"/>
        <color rgb="FFFFEB84"/>
        <color rgb="FF63BE7B"/>
      </colorScale>
    </cfRule>
  </conditionalFormatting>
  <conditionalFormatting sqref="P60">
    <cfRule type="colorScale" priority="2063">
      <colorScale>
        <cfvo type="min"/>
        <cfvo type="percentile" val="50"/>
        <cfvo type="max"/>
        <color rgb="FFF8696B"/>
        <color rgb="FFFFEB84"/>
        <color rgb="FF63BE7B"/>
      </colorScale>
    </cfRule>
  </conditionalFormatting>
  <conditionalFormatting sqref="P59">
    <cfRule type="colorScale" priority="2061">
      <colorScale>
        <cfvo type="min"/>
        <cfvo type="percentile" val="50"/>
        <cfvo type="max"/>
        <color rgb="FFF8696B"/>
        <color rgb="FFFFEB84"/>
        <color rgb="FF63BE7B"/>
      </colorScale>
    </cfRule>
  </conditionalFormatting>
  <conditionalFormatting sqref="P60">
    <cfRule type="colorScale" priority="2060">
      <colorScale>
        <cfvo type="min"/>
        <cfvo type="percentile" val="50"/>
        <cfvo type="max"/>
        <color rgb="FFF8696B"/>
        <color rgb="FFFFEB84"/>
        <color rgb="FF63BE7B"/>
      </colorScale>
    </cfRule>
  </conditionalFormatting>
  <conditionalFormatting sqref="P61">
    <cfRule type="colorScale" priority="2058">
      <colorScale>
        <cfvo type="min"/>
        <cfvo type="percentile" val="50"/>
        <cfvo type="max"/>
        <color rgb="FFF8696B"/>
        <color rgb="FFFFEB84"/>
        <color rgb="FF63BE7B"/>
      </colorScale>
    </cfRule>
  </conditionalFormatting>
  <conditionalFormatting sqref="P59">
    <cfRule type="colorScale" priority="2055">
      <colorScale>
        <cfvo type="min"/>
        <cfvo type="percentile" val="50"/>
        <cfvo type="max"/>
        <color rgb="FFF8696B"/>
        <color rgb="FFFFEB84"/>
        <color rgb="FF63BE7B"/>
      </colorScale>
    </cfRule>
  </conditionalFormatting>
  <conditionalFormatting sqref="P60">
    <cfRule type="colorScale" priority="2054">
      <colorScale>
        <cfvo type="min"/>
        <cfvo type="percentile" val="50"/>
        <cfvo type="max"/>
        <color rgb="FFF8696B"/>
        <color rgb="FFFFEB84"/>
        <color rgb="FF63BE7B"/>
      </colorScale>
    </cfRule>
  </conditionalFormatting>
  <conditionalFormatting sqref="P61">
    <cfRule type="colorScale" priority="2052">
      <colorScale>
        <cfvo type="min"/>
        <cfvo type="percentile" val="50"/>
        <cfvo type="max"/>
        <color rgb="FFF8696B"/>
        <color rgb="FFFFEB84"/>
        <color rgb="FF63BE7B"/>
      </colorScale>
    </cfRule>
  </conditionalFormatting>
  <conditionalFormatting sqref="P61">
    <cfRule type="colorScale" priority="2051">
      <colorScale>
        <cfvo type="min"/>
        <cfvo type="percentile" val="50"/>
        <cfvo type="max"/>
        <color rgb="FFF8696B"/>
        <color rgb="FFFFEB84"/>
        <color rgb="FF63BE7B"/>
      </colorScale>
    </cfRule>
  </conditionalFormatting>
  <conditionalFormatting sqref="P58">
    <cfRule type="colorScale" priority="2050">
      <colorScale>
        <cfvo type="min"/>
        <cfvo type="percentile" val="50"/>
        <cfvo type="max"/>
        <color rgb="FFF8696B"/>
        <color rgb="FFFFEB84"/>
        <color rgb="FF63BE7B"/>
      </colorScale>
    </cfRule>
  </conditionalFormatting>
  <conditionalFormatting sqref="P58">
    <cfRule type="colorScale" priority="2047">
      <colorScale>
        <cfvo type="min"/>
        <cfvo type="percentile" val="50"/>
        <cfvo type="max"/>
        <color rgb="FFF8696B"/>
        <color rgb="FFFFEB84"/>
        <color rgb="FF63BE7B"/>
      </colorScale>
    </cfRule>
  </conditionalFormatting>
  <conditionalFormatting sqref="P58">
    <cfRule type="colorScale" priority="2046">
      <colorScale>
        <cfvo type="min"/>
        <cfvo type="percentile" val="50"/>
        <cfvo type="max"/>
        <color rgb="FFF8696B"/>
        <color rgb="FFFFEB84"/>
        <color rgb="FF63BE7B"/>
      </colorScale>
    </cfRule>
  </conditionalFormatting>
  <conditionalFormatting sqref="P58">
    <cfRule type="colorScale" priority="2045">
      <colorScale>
        <cfvo type="min"/>
        <cfvo type="percentile" val="50"/>
        <cfvo type="max"/>
        <color rgb="FFF8696B"/>
        <color rgb="FFFFEB84"/>
        <color rgb="FF63BE7B"/>
      </colorScale>
    </cfRule>
  </conditionalFormatting>
  <conditionalFormatting sqref="P59">
    <cfRule type="colorScale" priority="2044">
      <colorScale>
        <cfvo type="min"/>
        <cfvo type="percentile" val="50"/>
        <cfvo type="max"/>
        <color rgb="FFF8696B"/>
        <color rgb="FFFFEB84"/>
        <color rgb="FF63BE7B"/>
      </colorScale>
    </cfRule>
  </conditionalFormatting>
  <conditionalFormatting sqref="P60">
    <cfRule type="colorScale" priority="2043">
      <colorScale>
        <cfvo type="min"/>
        <cfvo type="percentile" val="50"/>
        <cfvo type="max"/>
        <color rgb="FFF8696B"/>
        <color rgb="FFFFEB84"/>
        <color rgb="FF63BE7B"/>
      </colorScale>
    </cfRule>
  </conditionalFormatting>
  <conditionalFormatting sqref="P61">
    <cfRule type="colorScale" priority="2039">
      <colorScale>
        <cfvo type="min"/>
        <cfvo type="percentile" val="50"/>
        <cfvo type="max"/>
        <color rgb="FFF8696B"/>
        <color rgb="FFFFEB84"/>
        <color rgb="FF63BE7B"/>
      </colorScale>
    </cfRule>
  </conditionalFormatting>
  <conditionalFormatting sqref="P58">
    <cfRule type="colorScale" priority="2038">
      <colorScale>
        <cfvo type="min"/>
        <cfvo type="percentile" val="50"/>
        <cfvo type="max"/>
        <color rgb="FFF8696B"/>
        <color rgb="FFFFEB84"/>
        <color rgb="FF63BE7B"/>
      </colorScale>
    </cfRule>
  </conditionalFormatting>
  <conditionalFormatting sqref="P58">
    <cfRule type="colorScale" priority="2037">
      <colorScale>
        <cfvo type="min"/>
        <cfvo type="percentile" val="50"/>
        <cfvo type="max"/>
        <color rgb="FFF8696B"/>
        <color rgb="FFFFEB84"/>
        <color rgb="FF63BE7B"/>
      </colorScale>
    </cfRule>
  </conditionalFormatting>
  <conditionalFormatting sqref="P58">
    <cfRule type="colorScale" priority="2036">
      <colorScale>
        <cfvo type="min"/>
        <cfvo type="percentile" val="50"/>
        <cfvo type="max"/>
        <color rgb="FFF8696B"/>
        <color rgb="FFFFEB84"/>
        <color rgb="FF63BE7B"/>
      </colorScale>
    </cfRule>
  </conditionalFormatting>
  <conditionalFormatting sqref="P60">
    <cfRule type="colorScale" priority="2035">
      <colorScale>
        <cfvo type="min"/>
        <cfvo type="percentile" val="50"/>
        <cfvo type="max"/>
        <color rgb="FFF8696B"/>
        <color rgb="FFFFEB84"/>
        <color rgb="FF63BE7B"/>
      </colorScale>
    </cfRule>
  </conditionalFormatting>
  <conditionalFormatting sqref="P59">
    <cfRule type="colorScale" priority="2034">
      <colorScale>
        <cfvo type="min"/>
        <cfvo type="percentile" val="50"/>
        <cfvo type="max"/>
        <color rgb="FFF8696B"/>
        <color rgb="FFFFEB84"/>
        <color rgb="FF63BE7B"/>
      </colorScale>
    </cfRule>
  </conditionalFormatting>
  <conditionalFormatting sqref="P60">
    <cfRule type="colorScale" priority="2033">
      <colorScale>
        <cfvo type="min"/>
        <cfvo type="percentile" val="50"/>
        <cfvo type="max"/>
        <color rgb="FFF8696B"/>
        <color rgb="FFFFEB84"/>
        <color rgb="FF63BE7B"/>
      </colorScale>
    </cfRule>
  </conditionalFormatting>
  <conditionalFormatting sqref="P60">
    <cfRule type="colorScale" priority="2032">
      <colorScale>
        <cfvo type="min"/>
        <cfvo type="percentile" val="50"/>
        <cfvo type="max"/>
        <color rgb="FFF8696B"/>
        <color rgb="FFFFEB84"/>
        <color rgb="FF63BE7B"/>
      </colorScale>
    </cfRule>
  </conditionalFormatting>
  <conditionalFormatting sqref="P61">
    <cfRule type="colorScale" priority="2030">
      <colorScale>
        <cfvo type="min"/>
        <cfvo type="percentile" val="50"/>
        <cfvo type="max"/>
        <color rgb="FFF8696B"/>
        <color rgb="FFFFEB84"/>
        <color rgb="FF63BE7B"/>
      </colorScale>
    </cfRule>
  </conditionalFormatting>
  <conditionalFormatting sqref="P59">
    <cfRule type="colorScale" priority="2029">
      <colorScale>
        <cfvo type="min"/>
        <cfvo type="percentile" val="50"/>
        <cfvo type="max"/>
        <color rgb="FFF8696B"/>
        <color rgb="FFFFEB84"/>
        <color rgb="FF63BE7B"/>
      </colorScale>
    </cfRule>
  </conditionalFormatting>
  <conditionalFormatting sqref="P61">
    <cfRule type="colorScale" priority="2028">
      <colorScale>
        <cfvo type="min"/>
        <cfvo type="percentile" val="50"/>
        <cfvo type="max"/>
        <color rgb="FFF8696B"/>
        <color rgb="FFFFEB84"/>
        <color rgb="FF63BE7B"/>
      </colorScale>
    </cfRule>
  </conditionalFormatting>
  <conditionalFormatting sqref="P60">
    <cfRule type="colorScale" priority="2027">
      <colorScale>
        <cfvo type="min"/>
        <cfvo type="percentile" val="50"/>
        <cfvo type="max"/>
        <color rgb="FFF8696B"/>
        <color rgb="FFFFEB84"/>
        <color rgb="FF63BE7B"/>
      </colorScale>
    </cfRule>
  </conditionalFormatting>
  <conditionalFormatting sqref="P61">
    <cfRule type="colorScale" priority="2025">
      <colorScale>
        <cfvo type="min"/>
        <cfvo type="percentile" val="50"/>
        <cfvo type="max"/>
        <color rgb="FFF8696B"/>
        <color rgb="FFFFEB84"/>
        <color rgb="FF63BE7B"/>
      </colorScale>
    </cfRule>
  </conditionalFormatting>
  <conditionalFormatting sqref="P60">
    <cfRule type="colorScale" priority="2024">
      <colorScale>
        <cfvo type="min"/>
        <cfvo type="percentile" val="50"/>
        <cfvo type="max"/>
        <color rgb="FFF8696B"/>
        <color rgb="FFFFEB84"/>
        <color rgb="FF63BE7B"/>
      </colorScale>
    </cfRule>
  </conditionalFormatting>
  <conditionalFormatting sqref="P58">
    <cfRule type="colorScale" priority="2023">
      <colorScale>
        <cfvo type="min"/>
        <cfvo type="percentile" val="50"/>
        <cfvo type="max"/>
        <color rgb="FFF8696B"/>
        <color rgb="FFFFEB84"/>
        <color rgb="FF63BE7B"/>
      </colorScale>
    </cfRule>
  </conditionalFormatting>
  <conditionalFormatting sqref="P59">
    <cfRule type="colorScale" priority="2022">
      <colorScale>
        <cfvo type="min"/>
        <cfvo type="percentile" val="50"/>
        <cfvo type="max"/>
        <color rgb="FFF8696B"/>
        <color rgb="FFFFEB84"/>
        <color rgb="FF63BE7B"/>
      </colorScale>
    </cfRule>
  </conditionalFormatting>
  <conditionalFormatting sqref="P60">
    <cfRule type="colorScale" priority="2021">
      <colorScale>
        <cfvo type="min"/>
        <cfvo type="percentile" val="50"/>
        <cfvo type="max"/>
        <color rgb="FFF8696B"/>
        <color rgb="FFFFEB84"/>
        <color rgb="FF63BE7B"/>
      </colorScale>
    </cfRule>
  </conditionalFormatting>
  <conditionalFormatting sqref="P60">
    <cfRule type="colorScale" priority="2020">
      <colorScale>
        <cfvo type="min"/>
        <cfvo type="percentile" val="50"/>
        <cfvo type="max"/>
        <color rgb="FFF8696B"/>
        <color rgb="FFFFEB84"/>
        <color rgb="FF63BE7B"/>
      </colorScale>
    </cfRule>
  </conditionalFormatting>
  <conditionalFormatting sqref="P60">
    <cfRule type="colorScale" priority="2019">
      <colorScale>
        <cfvo type="min"/>
        <cfvo type="percentile" val="50"/>
        <cfvo type="max"/>
        <color rgb="FFF8696B"/>
        <color rgb="FFFFEB84"/>
        <color rgb="FF63BE7B"/>
      </colorScale>
    </cfRule>
  </conditionalFormatting>
  <conditionalFormatting sqref="P61">
    <cfRule type="colorScale" priority="2017">
      <colorScale>
        <cfvo type="min"/>
        <cfvo type="percentile" val="50"/>
        <cfvo type="max"/>
        <color rgb="FFF8696B"/>
        <color rgb="FFFFEB84"/>
        <color rgb="FF63BE7B"/>
      </colorScale>
    </cfRule>
  </conditionalFormatting>
  <conditionalFormatting sqref="P59">
    <cfRule type="colorScale" priority="2016">
      <colorScale>
        <cfvo type="min"/>
        <cfvo type="percentile" val="50"/>
        <cfvo type="max"/>
        <color rgb="FFF8696B"/>
        <color rgb="FFFFEB84"/>
        <color rgb="FF63BE7B"/>
      </colorScale>
    </cfRule>
  </conditionalFormatting>
  <conditionalFormatting sqref="P58">
    <cfRule type="colorScale" priority="2015">
      <colorScale>
        <cfvo type="min"/>
        <cfvo type="percentile" val="50"/>
        <cfvo type="max"/>
        <color rgb="FFF8696B"/>
        <color rgb="FFFFEB84"/>
        <color rgb="FF63BE7B"/>
      </colorScale>
    </cfRule>
  </conditionalFormatting>
  <conditionalFormatting sqref="P59">
    <cfRule type="colorScale" priority="2014">
      <colorScale>
        <cfvo type="min"/>
        <cfvo type="percentile" val="50"/>
        <cfvo type="max"/>
        <color rgb="FFF8696B"/>
        <color rgb="FFFFEB84"/>
        <color rgb="FF63BE7B"/>
      </colorScale>
    </cfRule>
  </conditionalFormatting>
  <conditionalFormatting sqref="P60">
    <cfRule type="colorScale" priority="2012">
      <colorScale>
        <cfvo type="min"/>
        <cfvo type="percentile" val="50"/>
        <cfvo type="max"/>
        <color rgb="FFF8696B"/>
        <color rgb="FFFFEB84"/>
        <color rgb="FF63BE7B"/>
      </colorScale>
    </cfRule>
  </conditionalFormatting>
  <conditionalFormatting sqref="P61">
    <cfRule type="colorScale" priority="2009">
      <colorScale>
        <cfvo type="min"/>
        <cfvo type="percentile" val="50"/>
        <cfvo type="max"/>
        <color rgb="FFF8696B"/>
        <color rgb="FFFFEB84"/>
        <color rgb="FF63BE7B"/>
      </colorScale>
    </cfRule>
  </conditionalFormatting>
  <conditionalFormatting sqref="P60">
    <cfRule type="colorScale" priority="2008">
      <colorScale>
        <cfvo type="min"/>
        <cfvo type="percentile" val="50"/>
        <cfvo type="max"/>
        <color rgb="FFF8696B"/>
        <color rgb="FFFFEB84"/>
        <color rgb="FF63BE7B"/>
      </colorScale>
    </cfRule>
  </conditionalFormatting>
  <conditionalFormatting sqref="P61">
    <cfRule type="colorScale" priority="2006">
      <colorScale>
        <cfvo type="min"/>
        <cfvo type="percentile" val="50"/>
        <cfvo type="max"/>
        <color rgb="FFF8696B"/>
        <color rgb="FFFFEB84"/>
        <color rgb="FF63BE7B"/>
      </colorScale>
    </cfRule>
  </conditionalFormatting>
  <conditionalFormatting sqref="P58">
    <cfRule type="colorScale" priority="2005">
      <colorScale>
        <cfvo type="min"/>
        <cfvo type="percentile" val="50"/>
        <cfvo type="max"/>
        <color rgb="FFF8696B"/>
        <color rgb="FFFFEB84"/>
        <color rgb="FF63BE7B"/>
      </colorScale>
    </cfRule>
  </conditionalFormatting>
  <conditionalFormatting sqref="P59">
    <cfRule type="colorScale" priority="2003">
      <colorScale>
        <cfvo type="min"/>
        <cfvo type="percentile" val="50"/>
        <cfvo type="max"/>
        <color rgb="FFF8696B"/>
        <color rgb="FFFFEB84"/>
        <color rgb="FF63BE7B"/>
      </colorScale>
    </cfRule>
  </conditionalFormatting>
  <conditionalFormatting sqref="P60">
    <cfRule type="colorScale" priority="2002">
      <colorScale>
        <cfvo type="min"/>
        <cfvo type="percentile" val="50"/>
        <cfvo type="max"/>
        <color rgb="FFF8696B"/>
        <color rgb="FFFFEB84"/>
        <color rgb="FF63BE7B"/>
      </colorScale>
    </cfRule>
  </conditionalFormatting>
  <conditionalFormatting sqref="P61">
    <cfRule type="colorScale" priority="2000">
      <colorScale>
        <cfvo type="min"/>
        <cfvo type="percentile" val="50"/>
        <cfvo type="max"/>
        <color rgb="FFF8696B"/>
        <color rgb="FFFFEB84"/>
        <color rgb="FF63BE7B"/>
      </colorScale>
    </cfRule>
  </conditionalFormatting>
  <conditionalFormatting sqref="P61">
    <cfRule type="colorScale" priority="1999">
      <colorScale>
        <cfvo type="min"/>
        <cfvo type="percentile" val="50"/>
        <cfvo type="max"/>
        <color rgb="FFF8696B"/>
        <color rgb="FFFFEB84"/>
        <color rgb="FF63BE7B"/>
      </colorScale>
    </cfRule>
  </conditionalFormatting>
  <conditionalFormatting sqref="P59">
    <cfRule type="colorScale" priority="1998">
      <colorScale>
        <cfvo type="min"/>
        <cfvo type="percentile" val="50"/>
        <cfvo type="max"/>
        <color rgb="FFF8696B"/>
        <color rgb="FFFFEB84"/>
        <color rgb="FF63BE7B"/>
      </colorScale>
    </cfRule>
  </conditionalFormatting>
  <conditionalFormatting sqref="P61">
    <cfRule type="colorScale" priority="1997">
      <colorScale>
        <cfvo type="min"/>
        <cfvo type="percentile" val="50"/>
        <cfvo type="max"/>
        <color rgb="FFF8696B"/>
        <color rgb="FFFFEB84"/>
        <color rgb="FF63BE7B"/>
      </colorScale>
    </cfRule>
  </conditionalFormatting>
  <conditionalFormatting sqref="P59">
    <cfRule type="colorScale" priority="1995">
      <colorScale>
        <cfvo type="min"/>
        <cfvo type="percentile" val="50"/>
        <cfvo type="max"/>
        <color rgb="FFF8696B"/>
        <color rgb="FFFFEB84"/>
        <color rgb="FF63BE7B"/>
      </colorScale>
    </cfRule>
  </conditionalFormatting>
  <conditionalFormatting sqref="P59">
    <cfRule type="colorScale" priority="1994">
      <colorScale>
        <cfvo type="min"/>
        <cfvo type="percentile" val="50"/>
        <cfvo type="max"/>
        <color rgb="FFF8696B"/>
        <color rgb="FFFFEB84"/>
        <color rgb="FF63BE7B"/>
      </colorScale>
    </cfRule>
  </conditionalFormatting>
  <conditionalFormatting sqref="P60">
    <cfRule type="colorScale" priority="1993">
      <colorScale>
        <cfvo type="min"/>
        <cfvo type="percentile" val="50"/>
        <cfvo type="max"/>
        <color rgb="FFF8696B"/>
        <color rgb="FFFFEB84"/>
        <color rgb="FF63BE7B"/>
      </colorScale>
    </cfRule>
  </conditionalFormatting>
  <conditionalFormatting sqref="P61">
    <cfRule type="colorScale" priority="1991">
      <colorScale>
        <cfvo type="min"/>
        <cfvo type="percentile" val="50"/>
        <cfvo type="max"/>
        <color rgb="FFF8696B"/>
        <color rgb="FFFFEB84"/>
        <color rgb="FF63BE7B"/>
      </colorScale>
    </cfRule>
  </conditionalFormatting>
  <conditionalFormatting sqref="P61">
    <cfRule type="colorScale" priority="1990">
      <colorScale>
        <cfvo type="min"/>
        <cfvo type="percentile" val="50"/>
        <cfvo type="max"/>
        <color rgb="FFF8696B"/>
        <color rgb="FFFFEB84"/>
        <color rgb="FF63BE7B"/>
      </colorScale>
    </cfRule>
  </conditionalFormatting>
  <conditionalFormatting sqref="P60">
    <cfRule type="colorScale" priority="1989">
      <colorScale>
        <cfvo type="min"/>
        <cfvo type="percentile" val="50"/>
        <cfvo type="max"/>
        <color rgb="FFF8696B"/>
        <color rgb="FFFFEB84"/>
        <color rgb="FF63BE7B"/>
      </colorScale>
    </cfRule>
  </conditionalFormatting>
  <conditionalFormatting sqref="P59">
    <cfRule type="colorScale" priority="1987">
      <colorScale>
        <cfvo type="min"/>
        <cfvo type="percentile" val="50"/>
        <cfvo type="max"/>
        <color rgb="FFF8696B"/>
        <color rgb="FFFFEB84"/>
        <color rgb="FF63BE7B"/>
      </colorScale>
    </cfRule>
  </conditionalFormatting>
  <conditionalFormatting sqref="P60">
    <cfRule type="colorScale" priority="1986">
      <colorScale>
        <cfvo type="min"/>
        <cfvo type="percentile" val="50"/>
        <cfvo type="max"/>
        <color rgb="FFF8696B"/>
        <color rgb="FFFFEB84"/>
        <color rgb="FF63BE7B"/>
      </colorScale>
    </cfRule>
  </conditionalFormatting>
  <conditionalFormatting sqref="P61">
    <cfRule type="colorScale" priority="1984">
      <colorScale>
        <cfvo type="min"/>
        <cfvo type="percentile" val="50"/>
        <cfvo type="max"/>
        <color rgb="FFF8696B"/>
        <color rgb="FFFFEB84"/>
        <color rgb="FF63BE7B"/>
      </colorScale>
    </cfRule>
  </conditionalFormatting>
  <conditionalFormatting sqref="P59">
    <cfRule type="colorScale" priority="1981">
      <colorScale>
        <cfvo type="min"/>
        <cfvo type="percentile" val="50"/>
        <cfvo type="max"/>
        <color rgb="FFF8696B"/>
        <color rgb="FFFFEB84"/>
        <color rgb="FF63BE7B"/>
      </colorScale>
    </cfRule>
  </conditionalFormatting>
  <conditionalFormatting sqref="P60">
    <cfRule type="colorScale" priority="1980">
      <colorScale>
        <cfvo type="min"/>
        <cfvo type="percentile" val="50"/>
        <cfvo type="max"/>
        <color rgb="FFF8696B"/>
        <color rgb="FFFFEB84"/>
        <color rgb="FF63BE7B"/>
      </colorScale>
    </cfRule>
  </conditionalFormatting>
  <conditionalFormatting sqref="P61">
    <cfRule type="colorScale" priority="1978">
      <colorScale>
        <cfvo type="min"/>
        <cfvo type="percentile" val="50"/>
        <cfvo type="max"/>
        <color rgb="FFF8696B"/>
        <color rgb="FFFFEB84"/>
        <color rgb="FF63BE7B"/>
      </colorScale>
    </cfRule>
  </conditionalFormatting>
  <conditionalFormatting sqref="P61">
    <cfRule type="colorScale" priority="1977">
      <colorScale>
        <cfvo type="min"/>
        <cfvo type="percentile" val="50"/>
        <cfvo type="max"/>
        <color rgb="FFF8696B"/>
        <color rgb="FFFFEB84"/>
        <color rgb="FF63BE7B"/>
      </colorScale>
    </cfRule>
  </conditionalFormatting>
  <conditionalFormatting sqref="P62">
    <cfRule type="colorScale" priority="1975">
      <colorScale>
        <cfvo type="min"/>
        <cfvo type="percentile" val="50"/>
        <cfvo type="max"/>
        <color rgb="FFF8696B"/>
        <color rgb="FFFFEB84"/>
        <color rgb="FF63BE7B"/>
      </colorScale>
    </cfRule>
  </conditionalFormatting>
  <conditionalFormatting sqref="P63">
    <cfRule type="colorScale" priority="1976">
      <colorScale>
        <cfvo type="min"/>
        <cfvo type="percentile" val="50"/>
        <cfvo type="max"/>
        <color rgb="FFF8696B"/>
        <color rgb="FFFFEB84"/>
        <color rgb="FF63BE7B"/>
      </colorScale>
    </cfRule>
  </conditionalFormatting>
  <conditionalFormatting sqref="P64">
    <cfRule type="colorScale" priority="1973">
      <colorScale>
        <cfvo type="min"/>
        <cfvo type="percentile" val="50"/>
        <cfvo type="max"/>
        <color rgb="FFF8696B"/>
        <color rgb="FFFFEB84"/>
        <color rgb="FF63BE7B"/>
      </colorScale>
    </cfRule>
  </conditionalFormatting>
  <conditionalFormatting sqref="P65">
    <cfRule type="colorScale" priority="1971">
      <colorScale>
        <cfvo type="min"/>
        <cfvo type="percentile" val="50"/>
        <cfvo type="max"/>
        <color rgb="FFF8696B"/>
        <color rgb="FFFFEB84"/>
        <color rgb="FF63BE7B"/>
      </colorScale>
    </cfRule>
  </conditionalFormatting>
  <conditionalFormatting sqref="P65">
    <cfRule type="colorScale" priority="1970">
      <colorScale>
        <cfvo type="min"/>
        <cfvo type="percentile" val="50"/>
        <cfvo type="max"/>
        <color rgb="FFF8696B"/>
        <color rgb="FFFFEB84"/>
        <color rgb="FF63BE7B"/>
      </colorScale>
    </cfRule>
  </conditionalFormatting>
  <conditionalFormatting sqref="P63">
    <cfRule type="colorScale" priority="1969">
      <colorScale>
        <cfvo type="min"/>
        <cfvo type="percentile" val="50"/>
        <cfvo type="max"/>
        <color rgb="FFF8696B"/>
        <color rgb="FFFFEB84"/>
        <color rgb="FF63BE7B"/>
      </colorScale>
    </cfRule>
  </conditionalFormatting>
  <conditionalFormatting sqref="P65">
    <cfRule type="colorScale" priority="1968">
      <colorScale>
        <cfvo type="min"/>
        <cfvo type="percentile" val="50"/>
        <cfvo type="max"/>
        <color rgb="FFF8696B"/>
        <color rgb="FFFFEB84"/>
        <color rgb="FF63BE7B"/>
      </colorScale>
    </cfRule>
  </conditionalFormatting>
  <conditionalFormatting sqref="P63">
    <cfRule type="colorScale" priority="1966">
      <colorScale>
        <cfvo type="min"/>
        <cfvo type="percentile" val="50"/>
        <cfvo type="max"/>
        <color rgb="FFF8696B"/>
        <color rgb="FFFFEB84"/>
        <color rgb="FF63BE7B"/>
      </colorScale>
    </cfRule>
  </conditionalFormatting>
  <conditionalFormatting sqref="P63">
    <cfRule type="colorScale" priority="1965">
      <colorScale>
        <cfvo type="min"/>
        <cfvo type="percentile" val="50"/>
        <cfvo type="max"/>
        <color rgb="FFF8696B"/>
        <color rgb="FFFFEB84"/>
        <color rgb="FF63BE7B"/>
      </colorScale>
    </cfRule>
  </conditionalFormatting>
  <conditionalFormatting sqref="P64">
    <cfRule type="colorScale" priority="1964">
      <colorScale>
        <cfvo type="min"/>
        <cfvo type="percentile" val="50"/>
        <cfvo type="max"/>
        <color rgb="FFF8696B"/>
        <color rgb="FFFFEB84"/>
        <color rgb="FF63BE7B"/>
      </colorScale>
    </cfRule>
  </conditionalFormatting>
  <conditionalFormatting sqref="P65">
    <cfRule type="colorScale" priority="1962">
      <colorScale>
        <cfvo type="min"/>
        <cfvo type="percentile" val="50"/>
        <cfvo type="max"/>
        <color rgb="FFF8696B"/>
        <color rgb="FFFFEB84"/>
        <color rgb="FF63BE7B"/>
      </colorScale>
    </cfRule>
  </conditionalFormatting>
  <conditionalFormatting sqref="P65">
    <cfRule type="colorScale" priority="1961">
      <colorScale>
        <cfvo type="min"/>
        <cfvo type="percentile" val="50"/>
        <cfvo type="max"/>
        <color rgb="FFF8696B"/>
        <color rgb="FFFFEB84"/>
        <color rgb="FF63BE7B"/>
      </colorScale>
    </cfRule>
  </conditionalFormatting>
  <conditionalFormatting sqref="P64">
    <cfRule type="colorScale" priority="1960">
      <colorScale>
        <cfvo type="min"/>
        <cfvo type="percentile" val="50"/>
        <cfvo type="max"/>
        <color rgb="FFF8696B"/>
        <color rgb="FFFFEB84"/>
        <color rgb="FF63BE7B"/>
      </colorScale>
    </cfRule>
  </conditionalFormatting>
  <conditionalFormatting sqref="P63">
    <cfRule type="colorScale" priority="1958">
      <colorScale>
        <cfvo type="min"/>
        <cfvo type="percentile" val="50"/>
        <cfvo type="max"/>
        <color rgb="FFF8696B"/>
        <color rgb="FFFFEB84"/>
        <color rgb="FF63BE7B"/>
      </colorScale>
    </cfRule>
  </conditionalFormatting>
  <conditionalFormatting sqref="P64">
    <cfRule type="colorScale" priority="1957">
      <colorScale>
        <cfvo type="min"/>
        <cfvo type="percentile" val="50"/>
        <cfvo type="max"/>
        <color rgb="FFF8696B"/>
        <color rgb="FFFFEB84"/>
        <color rgb="FF63BE7B"/>
      </colorScale>
    </cfRule>
  </conditionalFormatting>
  <conditionalFormatting sqref="P65">
    <cfRule type="colorScale" priority="1955">
      <colorScale>
        <cfvo type="min"/>
        <cfvo type="percentile" val="50"/>
        <cfvo type="max"/>
        <color rgb="FFF8696B"/>
        <color rgb="FFFFEB84"/>
        <color rgb="FF63BE7B"/>
      </colorScale>
    </cfRule>
  </conditionalFormatting>
  <conditionalFormatting sqref="P63">
    <cfRule type="colorScale" priority="1952">
      <colorScale>
        <cfvo type="min"/>
        <cfvo type="percentile" val="50"/>
        <cfvo type="max"/>
        <color rgb="FFF8696B"/>
        <color rgb="FFFFEB84"/>
        <color rgb="FF63BE7B"/>
      </colorScale>
    </cfRule>
  </conditionalFormatting>
  <conditionalFormatting sqref="P64">
    <cfRule type="colorScale" priority="1951">
      <colorScale>
        <cfvo type="min"/>
        <cfvo type="percentile" val="50"/>
        <cfvo type="max"/>
        <color rgb="FFF8696B"/>
        <color rgb="FFFFEB84"/>
        <color rgb="FF63BE7B"/>
      </colorScale>
    </cfRule>
  </conditionalFormatting>
  <conditionalFormatting sqref="P65">
    <cfRule type="colorScale" priority="1949">
      <colorScale>
        <cfvo type="min"/>
        <cfvo type="percentile" val="50"/>
        <cfvo type="max"/>
        <color rgb="FFF8696B"/>
        <color rgb="FFFFEB84"/>
        <color rgb="FF63BE7B"/>
      </colorScale>
    </cfRule>
  </conditionalFormatting>
  <conditionalFormatting sqref="P65">
    <cfRule type="colorScale" priority="1948">
      <colorScale>
        <cfvo type="min"/>
        <cfvo type="percentile" val="50"/>
        <cfvo type="max"/>
        <color rgb="FFF8696B"/>
        <color rgb="FFFFEB84"/>
        <color rgb="FF63BE7B"/>
      </colorScale>
    </cfRule>
  </conditionalFormatting>
  <conditionalFormatting sqref="P62">
    <cfRule type="colorScale" priority="1947">
      <colorScale>
        <cfvo type="min"/>
        <cfvo type="percentile" val="50"/>
        <cfvo type="max"/>
        <color rgb="FFF8696B"/>
        <color rgb="FFFFEB84"/>
        <color rgb="FF63BE7B"/>
      </colorScale>
    </cfRule>
  </conditionalFormatting>
  <conditionalFormatting sqref="P62">
    <cfRule type="colorScale" priority="1944">
      <colorScale>
        <cfvo type="min"/>
        <cfvo type="percentile" val="50"/>
        <cfvo type="max"/>
        <color rgb="FFF8696B"/>
        <color rgb="FFFFEB84"/>
        <color rgb="FF63BE7B"/>
      </colorScale>
    </cfRule>
  </conditionalFormatting>
  <conditionalFormatting sqref="P62">
    <cfRule type="colorScale" priority="1943">
      <colorScale>
        <cfvo type="min"/>
        <cfvo type="percentile" val="50"/>
        <cfvo type="max"/>
        <color rgb="FFF8696B"/>
        <color rgb="FFFFEB84"/>
        <color rgb="FF63BE7B"/>
      </colorScale>
    </cfRule>
  </conditionalFormatting>
  <conditionalFormatting sqref="P62">
    <cfRule type="colorScale" priority="1942">
      <colorScale>
        <cfvo type="min"/>
        <cfvo type="percentile" val="50"/>
        <cfvo type="max"/>
        <color rgb="FFF8696B"/>
        <color rgb="FFFFEB84"/>
        <color rgb="FF63BE7B"/>
      </colorScale>
    </cfRule>
  </conditionalFormatting>
  <conditionalFormatting sqref="P63">
    <cfRule type="colorScale" priority="1941">
      <colorScale>
        <cfvo type="min"/>
        <cfvo type="percentile" val="50"/>
        <cfvo type="max"/>
        <color rgb="FFF8696B"/>
        <color rgb="FFFFEB84"/>
        <color rgb="FF63BE7B"/>
      </colorScale>
    </cfRule>
  </conditionalFormatting>
  <conditionalFormatting sqref="P64">
    <cfRule type="colorScale" priority="1940">
      <colorScale>
        <cfvo type="min"/>
        <cfvo type="percentile" val="50"/>
        <cfvo type="max"/>
        <color rgb="FFF8696B"/>
        <color rgb="FFFFEB84"/>
        <color rgb="FF63BE7B"/>
      </colorScale>
    </cfRule>
  </conditionalFormatting>
  <conditionalFormatting sqref="P65">
    <cfRule type="colorScale" priority="1936">
      <colorScale>
        <cfvo type="min"/>
        <cfvo type="percentile" val="50"/>
        <cfvo type="max"/>
        <color rgb="FFF8696B"/>
        <color rgb="FFFFEB84"/>
        <color rgb="FF63BE7B"/>
      </colorScale>
    </cfRule>
  </conditionalFormatting>
  <conditionalFormatting sqref="P62">
    <cfRule type="colorScale" priority="1935">
      <colorScale>
        <cfvo type="min"/>
        <cfvo type="percentile" val="50"/>
        <cfvo type="max"/>
        <color rgb="FFF8696B"/>
        <color rgb="FFFFEB84"/>
        <color rgb="FF63BE7B"/>
      </colorScale>
    </cfRule>
  </conditionalFormatting>
  <conditionalFormatting sqref="P62">
    <cfRule type="colorScale" priority="1934">
      <colorScale>
        <cfvo type="min"/>
        <cfvo type="percentile" val="50"/>
        <cfvo type="max"/>
        <color rgb="FFF8696B"/>
        <color rgb="FFFFEB84"/>
        <color rgb="FF63BE7B"/>
      </colorScale>
    </cfRule>
  </conditionalFormatting>
  <conditionalFormatting sqref="P62">
    <cfRule type="colorScale" priority="1933">
      <colorScale>
        <cfvo type="min"/>
        <cfvo type="percentile" val="50"/>
        <cfvo type="max"/>
        <color rgb="FFF8696B"/>
        <color rgb="FFFFEB84"/>
        <color rgb="FF63BE7B"/>
      </colorScale>
    </cfRule>
  </conditionalFormatting>
  <conditionalFormatting sqref="P64">
    <cfRule type="colorScale" priority="1932">
      <colorScale>
        <cfvo type="min"/>
        <cfvo type="percentile" val="50"/>
        <cfvo type="max"/>
        <color rgb="FFF8696B"/>
        <color rgb="FFFFEB84"/>
        <color rgb="FF63BE7B"/>
      </colorScale>
    </cfRule>
  </conditionalFormatting>
  <conditionalFormatting sqref="P63">
    <cfRule type="colorScale" priority="1931">
      <colorScale>
        <cfvo type="min"/>
        <cfvo type="percentile" val="50"/>
        <cfvo type="max"/>
        <color rgb="FFF8696B"/>
        <color rgb="FFFFEB84"/>
        <color rgb="FF63BE7B"/>
      </colorScale>
    </cfRule>
  </conditionalFormatting>
  <conditionalFormatting sqref="P64">
    <cfRule type="colorScale" priority="1930">
      <colorScale>
        <cfvo type="min"/>
        <cfvo type="percentile" val="50"/>
        <cfvo type="max"/>
        <color rgb="FFF8696B"/>
        <color rgb="FFFFEB84"/>
        <color rgb="FF63BE7B"/>
      </colorScale>
    </cfRule>
  </conditionalFormatting>
  <conditionalFormatting sqref="P64">
    <cfRule type="colorScale" priority="1929">
      <colorScale>
        <cfvo type="min"/>
        <cfvo type="percentile" val="50"/>
        <cfvo type="max"/>
        <color rgb="FFF8696B"/>
        <color rgb="FFFFEB84"/>
        <color rgb="FF63BE7B"/>
      </colorScale>
    </cfRule>
  </conditionalFormatting>
  <conditionalFormatting sqref="P65">
    <cfRule type="colorScale" priority="1927">
      <colorScale>
        <cfvo type="min"/>
        <cfvo type="percentile" val="50"/>
        <cfvo type="max"/>
        <color rgb="FFF8696B"/>
        <color rgb="FFFFEB84"/>
        <color rgb="FF63BE7B"/>
      </colorScale>
    </cfRule>
  </conditionalFormatting>
  <conditionalFormatting sqref="P63">
    <cfRule type="colorScale" priority="1926">
      <colorScale>
        <cfvo type="min"/>
        <cfvo type="percentile" val="50"/>
        <cfvo type="max"/>
        <color rgb="FFF8696B"/>
        <color rgb="FFFFEB84"/>
        <color rgb="FF63BE7B"/>
      </colorScale>
    </cfRule>
  </conditionalFormatting>
  <conditionalFormatting sqref="P65">
    <cfRule type="colorScale" priority="1925">
      <colorScale>
        <cfvo type="min"/>
        <cfvo type="percentile" val="50"/>
        <cfvo type="max"/>
        <color rgb="FFF8696B"/>
        <color rgb="FFFFEB84"/>
        <color rgb="FF63BE7B"/>
      </colorScale>
    </cfRule>
  </conditionalFormatting>
  <conditionalFormatting sqref="P64">
    <cfRule type="colorScale" priority="1924">
      <colorScale>
        <cfvo type="min"/>
        <cfvo type="percentile" val="50"/>
        <cfvo type="max"/>
        <color rgb="FFF8696B"/>
        <color rgb="FFFFEB84"/>
        <color rgb="FF63BE7B"/>
      </colorScale>
    </cfRule>
  </conditionalFormatting>
  <conditionalFormatting sqref="P65">
    <cfRule type="colorScale" priority="1922">
      <colorScale>
        <cfvo type="min"/>
        <cfvo type="percentile" val="50"/>
        <cfvo type="max"/>
        <color rgb="FFF8696B"/>
        <color rgb="FFFFEB84"/>
        <color rgb="FF63BE7B"/>
      </colorScale>
    </cfRule>
  </conditionalFormatting>
  <conditionalFormatting sqref="P64">
    <cfRule type="colorScale" priority="1921">
      <colorScale>
        <cfvo type="min"/>
        <cfvo type="percentile" val="50"/>
        <cfvo type="max"/>
        <color rgb="FFF8696B"/>
        <color rgb="FFFFEB84"/>
        <color rgb="FF63BE7B"/>
      </colorScale>
    </cfRule>
  </conditionalFormatting>
  <conditionalFormatting sqref="P62">
    <cfRule type="colorScale" priority="1920">
      <colorScale>
        <cfvo type="min"/>
        <cfvo type="percentile" val="50"/>
        <cfvo type="max"/>
        <color rgb="FFF8696B"/>
        <color rgb="FFFFEB84"/>
        <color rgb="FF63BE7B"/>
      </colorScale>
    </cfRule>
  </conditionalFormatting>
  <conditionalFormatting sqref="P63">
    <cfRule type="colorScale" priority="1919">
      <colorScale>
        <cfvo type="min"/>
        <cfvo type="percentile" val="50"/>
        <cfvo type="max"/>
        <color rgb="FFF8696B"/>
        <color rgb="FFFFEB84"/>
        <color rgb="FF63BE7B"/>
      </colorScale>
    </cfRule>
  </conditionalFormatting>
  <conditionalFormatting sqref="P64">
    <cfRule type="colorScale" priority="1918">
      <colorScale>
        <cfvo type="min"/>
        <cfvo type="percentile" val="50"/>
        <cfvo type="max"/>
        <color rgb="FFF8696B"/>
        <color rgb="FFFFEB84"/>
        <color rgb="FF63BE7B"/>
      </colorScale>
    </cfRule>
  </conditionalFormatting>
  <conditionalFormatting sqref="P64">
    <cfRule type="colorScale" priority="1917">
      <colorScale>
        <cfvo type="min"/>
        <cfvo type="percentile" val="50"/>
        <cfvo type="max"/>
        <color rgb="FFF8696B"/>
        <color rgb="FFFFEB84"/>
        <color rgb="FF63BE7B"/>
      </colorScale>
    </cfRule>
  </conditionalFormatting>
  <conditionalFormatting sqref="P64">
    <cfRule type="colorScale" priority="1916">
      <colorScale>
        <cfvo type="min"/>
        <cfvo type="percentile" val="50"/>
        <cfvo type="max"/>
        <color rgb="FFF8696B"/>
        <color rgb="FFFFEB84"/>
        <color rgb="FF63BE7B"/>
      </colorScale>
    </cfRule>
  </conditionalFormatting>
  <conditionalFormatting sqref="P65">
    <cfRule type="colorScale" priority="1914">
      <colorScale>
        <cfvo type="min"/>
        <cfvo type="percentile" val="50"/>
        <cfvo type="max"/>
        <color rgb="FFF8696B"/>
        <color rgb="FFFFEB84"/>
        <color rgb="FF63BE7B"/>
      </colorScale>
    </cfRule>
  </conditionalFormatting>
  <conditionalFormatting sqref="P63">
    <cfRule type="colorScale" priority="1913">
      <colorScale>
        <cfvo type="min"/>
        <cfvo type="percentile" val="50"/>
        <cfvo type="max"/>
        <color rgb="FFF8696B"/>
        <color rgb="FFFFEB84"/>
        <color rgb="FF63BE7B"/>
      </colorScale>
    </cfRule>
  </conditionalFormatting>
  <conditionalFormatting sqref="P62">
    <cfRule type="colorScale" priority="1912">
      <colorScale>
        <cfvo type="min"/>
        <cfvo type="percentile" val="50"/>
        <cfvo type="max"/>
        <color rgb="FFF8696B"/>
        <color rgb="FFFFEB84"/>
        <color rgb="FF63BE7B"/>
      </colorScale>
    </cfRule>
  </conditionalFormatting>
  <conditionalFormatting sqref="P63">
    <cfRule type="colorScale" priority="1911">
      <colorScale>
        <cfvo type="min"/>
        <cfvo type="percentile" val="50"/>
        <cfvo type="max"/>
        <color rgb="FFF8696B"/>
        <color rgb="FFFFEB84"/>
        <color rgb="FF63BE7B"/>
      </colorScale>
    </cfRule>
  </conditionalFormatting>
  <conditionalFormatting sqref="P64">
    <cfRule type="colorScale" priority="1909">
      <colorScale>
        <cfvo type="min"/>
        <cfvo type="percentile" val="50"/>
        <cfvo type="max"/>
        <color rgb="FFF8696B"/>
        <color rgb="FFFFEB84"/>
        <color rgb="FF63BE7B"/>
      </colorScale>
    </cfRule>
  </conditionalFormatting>
  <conditionalFormatting sqref="P65">
    <cfRule type="colorScale" priority="1906">
      <colorScale>
        <cfvo type="min"/>
        <cfvo type="percentile" val="50"/>
        <cfvo type="max"/>
        <color rgb="FFF8696B"/>
        <color rgb="FFFFEB84"/>
        <color rgb="FF63BE7B"/>
      </colorScale>
    </cfRule>
  </conditionalFormatting>
  <conditionalFormatting sqref="P64">
    <cfRule type="colorScale" priority="1905">
      <colorScale>
        <cfvo type="min"/>
        <cfvo type="percentile" val="50"/>
        <cfvo type="max"/>
        <color rgb="FFF8696B"/>
        <color rgb="FFFFEB84"/>
        <color rgb="FF63BE7B"/>
      </colorScale>
    </cfRule>
  </conditionalFormatting>
  <conditionalFormatting sqref="P65">
    <cfRule type="colorScale" priority="1903">
      <colorScale>
        <cfvo type="min"/>
        <cfvo type="percentile" val="50"/>
        <cfvo type="max"/>
        <color rgb="FFF8696B"/>
        <color rgb="FFFFEB84"/>
        <color rgb="FF63BE7B"/>
      </colorScale>
    </cfRule>
  </conditionalFormatting>
  <conditionalFormatting sqref="P62">
    <cfRule type="colorScale" priority="1902">
      <colorScale>
        <cfvo type="min"/>
        <cfvo type="percentile" val="50"/>
        <cfvo type="max"/>
        <color rgb="FFF8696B"/>
        <color rgb="FFFFEB84"/>
        <color rgb="FF63BE7B"/>
      </colorScale>
    </cfRule>
  </conditionalFormatting>
  <conditionalFormatting sqref="P63">
    <cfRule type="colorScale" priority="1900">
      <colorScale>
        <cfvo type="min"/>
        <cfvo type="percentile" val="50"/>
        <cfvo type="max"/>
        <color rgb="FFF8696B"/>
        <color rgb="FFFFEB84"/>
        <color rgb="FF63BE7B"/>
      </colorScale>
    </cfRule>
  </conditionalFormatting>
  <conditionalFormatting sqref="P64">
    <cfRule type="colorScale" priority="1899">
      <colorScale>
        <cfvo type="min"/>
        <cfvo type="percentile" val="50"/>
        <cfvo type="max"/>
        <color rgb="FFF8696B"/>
        <color rgb="FFFFEB84"/>
        <color rgb="FF63BE7B"/>
      </colorScale>
    </cfRule>
  </conditionalFormatting>
  <conditionalFormatting sqref="P65">
    <cfRule type="colorScale" priority="1897">
      <colorScale>
        <cfvo type="min"/>
        <cfvo type="percentile" val="50"/>
        <cfvo type="max"/>
        <color rgb="FFF8696B"/>
        <color rgb="FFFFEB84"/>
        <color rgb="FF63BE7B"/>
      </colorScale>
    </cfRule>
  </conditionalFormatting>
  <conditionalFormatting sqref="P65">
    <cfRule type="colorScale" priority="1896">
      <colorScale>
        <cfvo type="min"/>
        <cfvo type="percentile" val="50"/>
        <cfvo type="max"/>
        <color rgb="FFF8696B"/>
        <color rgb="FFFFEB84"/>
        <color rgb="FF63BE7B"/>
      </colorScale>
    </cfRule>
  </conditionalFormatting>
  <conditionalFormatting sqref="P63">
    <cfRule type="colorScale" priority="1895">
      <colorScale>
        <cfvo type="min"/>
        <cfvo type="percentile" val="50"/>
        <cfvo type="max"/>
        <color rgb="FFF8696B"/>
        <color rgb="FFFFEB84"/>
        <color rgb="FF63BE7B"/>
      </colorScale>
    </cfRule>
  </conditionalFormatting>
  <conditionalFormatting sqref="P65">
    <cfRule type="colorScale" priority="1894">
      <colorScale>
        <cfvo type="min"/>
        <cfvo type="percentile" val="50"/>
        <cfvo type="max"/>
        <color rgb="FFF8696B"/>
        <color rgb="FFFFEB84"/>
        <color rgb="FF63BE7B"/>
      </colorScale>
    </cfRule>
  </conditionalFormatting>
  <conditionalFormatting sqref="P63">
    <cfRule type="colorScale" priority="1892">
      <colorScale>
        <cfvo type="min"/>
        <cfvo type="percentile" val="50"/>
        <cfvo type="max"/>
        <color rgb="FFF8696B"/>
        <color rgb="FFFFEB84"/>
        <color rgb="FF63BE7B"/>
      </colorScale>
    </cfRule>
  </conditionalFormatting>
  <conditionalFormatting sqref="P63">
    <cfRule type="colorScale" priority="1891">
      <colorScale>
        <cfvo type="min"/>
        <cfvo type="percentile" val="50"/>
        <cfvo type="max"/>
        <color rgb="FFF8696B"/>
        <color rgb="FFFFEB84"/>
        <color rgb="FF63BE7B"/>
      </colorScale>
    </cfRule>
  </conditionalFormatting>
  <conditionalFormatting sqref="P64">
    <cfRule type="colorScale" priority="1890">
      <colorScale>
        <cfvo type="min"/>
        <cfvo type="percentile" val="50"/>
        <cfvo type="max"/>
        <color rgb="FFF8696B"/>
        <color rgb="FFFFEB84"/>
        <color rgb="FF63BE7B"/>
      </colorScale>
    </cfRule>
  </conditionalFormatting>
  <conditionalFormatting sqref="P65">
    <cfRule type="colorScale" priority="1888">
      <colorScale>
        <cfvo type="min"/>
        <cfvo type="percentile" val="50"/>
        <cfvo type="max"/>
        <color rgb="FFF8696B"/>
        <color rgb="FFFFEB84"/>
        <color rgb="FF63BE7B"/>
      </colorScale>
    </cfRule>
  </conditionalFormatting>
  <conditionalFormatting sqref="P65">
    <cfRule type="colorScale" priority="1887">
      <colorScale>
        <cfvo type="min"/>
        <cfvo type="percentile" val="50"/>
        <cfvo type="max"/>
        <color rgb="FFF8696B"/>
        <color rgb="FFFFEB84"/>
        <color rgb="FF63BE7B"/>
      </colorScale>
    </cfRule>
  </conditionalFormatting>
  <conditionalFormatting sqref="P64">
    <cfRule type="colorScale" priority="1886">
      <colorScale>
        <cfvo type="min"/>
        <cfvo type="percentile" val="50"/>
        <cfvo type="max"/>
        <color rgb="FFF8696B"/>
        <color rgb="FFFFEB84"/>
        <color rgb="FF63BE7B"/>
      </colorScale>
    </cfRule>
  </conditionalFormatting>
  <conditionalFormatting sqref="P63">
    <cfRule type="colorScale" priority="1884">
      <colorScale>
        <cfvo type="min"/>
        <cfvo type="percentile" val="50"/>
        <cfvo type="max"/>
        <color rgb="FFF8696B"/>
        <color rgb="FFFFEB84"/>
        <color rgb="FF63BE7B"/>
      </colorScale>
    </cfRule>
  </conditionalFormatting>
  <conditionalFormatting sqref="P64">
    <cfRule type="colorScale" priority="1883">
      <colorScale>
        <cfvo type="min"/>
        <cfvo type="percentile" val="50"/>
        <cfvo type="max"/>
        <color rgb="FFF8696B"/>
        <color rgb="FFFFEB84"/>
        <color rgb="FF63BE7B"/>
      </colorScale>
    </cfRule>
  </conditionalFormatting>
  <conditionalFormatting sqref="P65">
    <cfRule type="colorScale" priority="1881">
      <colorScale>
        <cfvo type="min"/>
        <cfvo type="percentile" val="50"/>
        <cfvo type="max"/>
        <color rgb="FFF8696B"/>
        <color rgb="FFFFEB84"/>
        <color rgb="FF63BE7B"/>
      </colorScale>
    </cfRule>
  </conditionalFormatting>
  <conditionalFormatting sqref="P63">
    <cfRule type="colorScale" priority="1878">
      <colorScale>
        <cfvo type="min"/>
        <cfvo type="percentile" val="50"/>
        <cfvo type="max"/>
        <color rgb="FFF8696B"/>
        <color rgb="FFFFEB84"/>
        <color rgb="FF63BE7B"/>
      </colorScale>
    </cfRule>
  </conditionalFormatting>
  <conditionalFormatting sqref="P64">
    <cfRule type="colorScale" priority="1877">
      <colorScale>
        <cfvo type="min"/>
        <cfvo type="percentile" val="50"/>
        <cfvo type="max"/>
        <color rgb="FFF8696B"/>
        <color rgb="FFFFEB84"/>
        <color rgb="FF63BE7B"/>
      </colorScale>
    </cfRule>
  </conditionalFormatting>
  <conditionalFormatting sqref="P65">
    <cfRule type="colorScale" priority="1875">
      <colorScale>
        <cfvo type="min"/>
        <cfvo type="percentile" val="50"/>
        <cfvo type="max"/>
        <color rgb="FFF8696B"/>
        <color rgb="FFFFEB84"/>
        <color rgb="FF63BE7B"/>
      </colorScale>
    </cfRule>
  </conditionalFormatting>
  <conditionalFormatting sqref="P65">
    <cfRule type="colorScale" priority="1874">
      <colorScale>
        <cfvo type="min"/>
        <cfvo type="percentile" val="50"/>
        <cfvo type="max"/>
        <color rgb="FFF8696B"/>
        <color rgb="FFFFEB84"/>
        <color rgb="FF63BE7B"/>
      </colorScale>
    </cfRule>
  </conditionalFormatting>
  <conditionalFormatting sqref="P66">
    <cfRule type="colorScale" priority="1872">
      <colorScale>
        <cfvo type="min"/>
        <cfvo type="percentile" val="50"/>
        <cfvo type="max"/>
        <color rgb="FFF8696B"/>
        <color rgb="FFFFEB84"/>
        <color rgb="FF63BE7B"/>
      </colorScale>
    </cfRule>
  </conditionalFormatting>
  <conditionalFormatting sqref="P67">
    <cfRule type="colorScale" priority="1873">
      <colorScale>
        <cfvo type="min"/>
        <cfvo type="percentile" val="50"/>
        <cfvo type="max"/>
        <color rgb="FFF8696B"/>
        <color rgb="FFFFEB84"/>
        <color rgb="FF63BE7B"/>
      </colorScale>
    </cfRule>
  </conditionalFormatting>
  <conditionalFormatting sqref="P68">
    <cfRule type="colorScale" priority="1869">
      <colorScale>
        <cfvo type="min"/>
        <cfvo type="percentile" val="50"/>
        <cfvo type="max"/>
        <color rgb="FFF8696B"/>
        <color rgb="FFFFEB84"/>
        <color rgb="FF63BE7B"/>
      </colorScale>
    </cfRule>
  </conditionalFormatting>
  <conditionalFormatting sqref="P69">
    <cfRule type="colorScale" priority="1867">
      <colorScale>
        <cfvo type="min"/>
        <cfvo type="percentile" val="50"/>
        <cfvo type="max"/>
        <color rgb="FFF8696B"/>
        <color rgb="FFFFEB84"/>
        <color rgb="FF63BE7B"/>
      </colorScale>
    </cfRule>
  </conditionalFormatting>
  <conditionalFormatting sqref="P69">
    <cfRule type="colorScale" priority="1866">
      <colorScale>
        <cfvo type="min"/>
        <cfvo type="percentile" val="50"/>
        <cfvo type="max"/>
        <color rgb="FFF8696B"/>
        <color rgb="FFFFEB84"/>
        <color rgb="FF63BE7B"/>
      </colorScale>
    </cfRule>
  </conditionalFormatting>
  <conditionalFormatting sqref="P67">
    <cfRule type="colorScale" priority="1865">
      <colorScale>
        <cfvo type="min"/>
        <cfvo type="percentile" val="50"/>
        <cfvo type="max"/>
        <color rgb="FFF8696B"/>
        <color rgb="FFFFEB84"/>
        <color rgb="FF63BE7B"/>
      </colorScale>
    </cfRule>
  </conditionalFormatting>
  <conditionalFormatting sqref="P69">
    <cfRule type="colorScale" priority="1864">
      <colorScale>
        <cfvo type="min"/>
        <cfvo type="percentile" val="50"/>
        <cfvo type="max"/>
        <color rgb="FFF8696B"/>
        <color rgb="FFFFEB84"/>
        <color rgb="FF63BE7B"/>
      </colorScale>
    </cfRule>
  </conditionalFormatting>
  <conditionalFormatting sqref="P67">
    <cfRule type="colorScale" priority="1862">
      <colorScale>
        <cfvo type="min"/>
        <cfvo type="percentile" val="50"/>
        <cfvo type="max"/>
        <color rgb="FFF8696B"/>
        <color rgb="FFFFEB84"/>
        <color rgb="FF63BE7B"/>
      </colorScale>
    </cfRule>
  </conditionalFormatting>
  <conditionalFormatting sqref="P67">
    <cfRule type="colorScale" priority="1861">
      <colorScale>
        <cfvo type="min"/>
        <cfvo type="percentile" val="50"/>
        <cfvo type="max"/>
        <color rgb="FFF8696B"/>
        <color rgb="FFFFEB84"/>
        <color rgb="FF63BE7B"/>
      </colorScale>
    </cfRule>
  </conditionalFormatting>
  <conditionalFormatting sqref="P68">
    <cfRule type="colorScale" priority="1860">
      <colorScale>
        <cfvo type="min"/>
        <cfvo type="percentile" val="50"/>
        <cfvo type="max"/>
        <color rgb="FFF8696B"/>
        <color rgb="FFFFEB84"/>
        <color rgb="FF63BE7B"/>
      </colorScale>
    </cfRule>
  </conditionalFormatting>
  <conditionalFormatting sqref="P69">
    <cfRule type="colorScale" priority="1858">
      <colorScale>
        <cfvo type="min"/>
        <cfvo type="percentile" val="50"/>
        <cfvo type="max"/>
        <color rgb="FFF8696B"/>
        <color rgb="FFFFEB84"/>
        <color rgb="FF63BE7B"/>
      </colorScale>
    </cfRule>
  </conditionalFormatting>
  <conditionalFormatting sqref="P69">
    <cfRule type="colorScale" priority="1857">
      <colorScale>
        <cfvo type="min"/>
        <cfvo type="percentile" val="50"/>
        <cfvo type="max"/>
        <color rgb="FFF8696B"/>
        <color rgb="FFFFEB84"/>
        <color rgb="FF63BE7B"/>
      </colorScale>
    </cfRule>
  </conditionalFormatting>
  <conditionalFormatting sqref="P68">
    <cfRule type="colorScale" priority="1856">
      <colorScale>
        <cfvo type="min"/>
        <cfvo type="percentile" val="50"/>
        <cfvo type="max"/>
        <color rgb="FFF8696B"/>
        <color rgb="FFFFEB84"/>
        <color rgb="FF63BE7B"/>
      </colorScale>
    </cfRule>
  </conditionalFormatting>
  <conditionalFormatting sqref="P67">
    <cfRule type="colorScale" priority="1854">
      <colorScale>
        <cfvo type="min"/>
        <cfvo type="percentile" val="50"/>
        <cfvo type="max"/>
        <color rgb="FFF8696B"/>
        <color rgb="FFFFEB84"/>
        <color rgb="FF63BE7B"/>
      </colorScale>
    </cfRule>
  </conditionalFormatting>
  <conditionalFormatting sqref="P68">
    <cfRule type="colorScale" priority="1853">
      <colorScale>
        <cfvo type="min"/>
        <cfvo type="percentile" val="50"/>
        <cfvo type="max"/>
        <color rgb="FFF8696B"/>
        <color rgb="FFFFEB84"/>
        <color rgb="FF63BE7B"/>
      </colorScale>
    </cfRule>
  </conditionalFormatting>
  <conditionalFormatting sqref="P69">
    <cfRule type="colorScale" priority="1851">
      <colorScale>
        <cfvo type="min"/>
        <cfvo type="percentile" val="50"/>
        <cfvo type="max"/>
        <color rgb="FFF8696B"/>
        <color rgb="FFFFEB84"/>
        <color rgb="FF63BE7B"/>
      </colorScale>
    </cfRule>
  </conditionalFormatting>
  <conditionalFormatting sqref="P67">
    <cfRule type="colorScale" priority="1848">
      <colorScale>
        <cfvo type="min"/>
        <cfvo type="percentile" val="50"/>
        <cfvo type="max"/>
        <color rgb="FFF8696B"/>
        <color rgb="FFFFEB84"/>
        <color rgb="FF63BE7B"/>
      </colorScale>
    </cfRule>
  </conditionalFormatting>
  <conditionalFormatting sqref="P68">
    <cfRule type="colorScale" priority="1847">
      <colorScale>
        <cfvo type="min"/>
        <cfvo type="percentile" val="50"/>
        <cfvo type="max"/>
        <color rgb="FFF8696B"/>
        <color rgb="FFFFEB84"/>
        <color rgb="FF63BE7B"/>
      </colorScale>
    </cfRule>
  </conditionalFormatting>
  <conditionalFormatting sqref="P69">
    <cfRule type="colorScale" priority="1845">
      <colorScale>
        <cfvo type="min"/>
        <cfvo type="percentile" val="50"/>
        <cfvo type="max"/>
        <color rgb="FFF8696B"/>
        <color rgb="FFFFEB84"/>
        <color rgb="FF63BE7B"/>
      </colorScale>
    </cfRule>
  </conditionalFormatting>
  <conditionalFormatting sqref="P69">
    <cfRule type="colorScale" priority="1844">
      <colorScale>
        <cfvo type="min"/>
        <cfvo type="percentile" val="50"/>
        <cfvo type="max"/>
        <color rgb="FFF8696B"/>
        <color rgb="FFFFEB84"/>
        <color rgb="FF63BE7B"/>
      </colorScale>
    </cfRule>
  </conditionalFormatting>
  <conditionalFormatting sqref="P66">
    <cfRule type="colorScale" priority="1843">
      <colorScale>
        <cfvo type="min"/>
        <cfvo type="percentile" val="50"/>
        <cfvo type="max"/>
        <color rgb="FFF8696B"/>
        <color rgb="FFFFEB84"/>
        <color rgb="FF63BE7B"/>
      </colorScale>
    </cfRule>
  </conditionalFormatting>
  <conditionalFormatting sqref="P66">
    <cfRule type="colorScale" priority="1840">
      <colorScale>
        <cfvo type="min"/>
        <cfvo type="percentile" val="50"/>
        <cfvo type="max"/>
        <color rgb="FFF8696B"/>
        <color rgb="FFFFEB84"/>
        <color rgb="FF63BE7B"/>
      </colorScale>
    </cfRule>
  </conditionalFormatting>
  <conditionalFormatting sqref="P66">
    <cfRule type="colorScale" priority="1839">
      <colorScale>
        <cfvo type="min"/>
        <cfvo type="percentile" val="50"/>
        <cfvo type="max"/>
        <color rgb="FFF8696B"/>
        <color rgb="FFFFEB84"/>
        <color rgb="FF63BE7B"/>
      </colorScale>
    </cfRule>
  </conditionalFormatting>
  <conditionalFormatting sqref="P66">
    <cfRule type="colorScale" priority="1838">
      <colorScale>
        <cfvo type="min"/>
        <cfvo type="percentile" val="50"/>
        <cfvo type="max"/>
        <color rgb="FFF8696B"/>
        <color rgb="FFFFEB84"/>
        <color rgb="FF63BE7B"/>
      </colorScale>
    </cfRule>
  </conditionalFormatting>
  <conditionalFormatting sqref="P67">
    <cfRule type="colorScale" priority="1837">
      <colorScale>
        <cfvo type="min"/>
        <cfvo type="percentile" val="50"/>
        <cfvo type="max"/>
        <color rgb="FFF8696B"/>
        <color rgb="FFFFEB84"/>
        <color rgb="FF63BE7B"/>
      </colorScale>
    </cfRule>
  </conditionalFormatting>
  <conditionalFormatting sqref="P68">
    <cfRule type="colorScale" priority="1836">
      <colorScale>
        <cfvo type="min"/>
        <cfvo type="percentile" val="50"/>
        <cfvo type="max"/>
        <color rgb="FFF8696B"/>
        <color rgb="FFFFEB84"/>
        <color rgb="FF63BE7B"/>
      </colorScale>
    </cfRule>
  </conditionalFormatting>
  <conditionalFormatting sqref="P69">
    <cfRule type="colorScale" priority="1832">
      <colorScale>
        <cfvo type="min"/>
        <cfvo type="percentile" val="50"/>
        <cfvo type="max"/>
        <color rgb="FFF8696B"/>
        <color rgb="FFFFEB84"/>
        <color rgb="FF63BE7B"/>
      </colorScale>
    </cfRule>
  </conditionalFormatting>
  <conditionalFormatting sqref="P66">
    <cfRule type="colorScale" priority="1831">
      <colorScale>
        <cfvo type="min"/>
        <cfvo type="percentile" val="50"/>
        <cfvo type="max"/>
        <color rgb="FFF8696B"/>
        <color rgb="FFFFEB84"/>
        <color rgb="FF63BE7B"/>
      </colorScale>
    </cfRule>
  </conditionalFormatting>
  <conditionalFormatting sqref="P66">
    <cfRule type="colorScale" priority="1830">
      <colorScale>
        <cfvo type="min"/>
        <cfvo type="percentile" val="50"/>
        <cfvo type="max"/>
        <color rgb="FFF8696B"/>
        <color rgb="FFFFEB84"/>
        <color rgb="FF63BE7B"/>
      </colorScale>
    </cfRule>
  </conditionalFormatting>
  <conditionalFormatting sqref="P66">
    <cfRule type="colorScale" priority="1829">
      <colorScale>
        <cfvo type="min"/>
        <cfvo type="percentile" val="50"/>
        <cfvo type="max"/>
        <color rgb="FFF8696B"/>
        <color rgb="FFFFEB84"/>
        <color rgb="FF63BE7B"/>
      </colorScale>
    </cfRule>
  </conditionalFormatting>
  <conditionalFormatting sqref="P68">
    <cfRule type="colorScale" priority="1828">
      <colorScale>
        <cfvo type="min"/>
        <cfvo type="percentile" val="50"/>
        <cfvo type="max"/>
        <color rgb="FFF8696B"/>
        <color rgb="FFFFEB84"/>
        <color rgb="FF63BE7B"/>
      </colorScale>
    </cfRule>
  </conditionalFormatting>
  <conditionalFormatting sqref="P67">
    <cfRule type="colorScale" priority="1827">
      <colorScale>
        <cfvo type="min"/>
        <cfvo type="percentile" val="50"/>
        <cfvo type="max"/>
        <color rgb="FFF8696B"/>
        <color rgb="FFFFEB84"/>
        <color rgb="FF63BE7B"/>
      </colorScale>
    </cfRule>
  </conditionalFormatting>
  <conditionalFormatting sqref="P68">
    <cfRule type="colorScale" priority="1826">
      <colorScale>
        <cfvo type="min"/>
        <cfvo type="percentile" val="50"/>
        <cfvo type="max"/>
        <color rgb="FFF8696B"/>
        <color rgb="FFFFEB84"/>
        <color rgb="FF63BE7B"/>
      </colorScale>
    </cfRule>
  </conditionalFormatting>
  <conditionalFormatting sqref="P68">
    <cfRule type="colorScale" priority="1825">
      <colorScale>
        <cfvo type="min"/>
        <cfvo type="percentile" val="50"/>
        <cfvo type="max"/>
        <color rgb="FFF8696B"/>
        <color rgb="FFFFEB84"/>
        <color rgb="FF63BE7B"/>
      </colorScale>
    </cfRule>
  </conditionalFormatting>
  <conditionalFormatting sqref="P69">
    <cfRule type="colorScale" priority="1823">
      <colorScale>
        <cfvo type="min"/>
        <cfvo type="percentile" val="50"/>
        <cfvo type="max"/>
        <color rgb="FFF8696B"/>
        <color rgb="FFFFEB84"/>
        <color rgb="FF63BE7B"/>
      </colorScale>
    </cfRule>
  </conditionalFormatting>
  <conditionalFormatting sqref="P67">
    <cfRule type="colorScale" priority="1822">
      <colorScale>
        <cfvo type="min"/>
        <cfvo type="percentile" val="50"/>
        <cfvo type="max"/>
        <color rgb="FFF8696B"/>
        <color rgb="FFFFEB84"/>
        <color rgb="FF63BE7B"/>
      </colorScale>
    </cfRule>
  </conditionalFormatting>
  <conditionalFormatting sqref="P69">
    <cfRule type="colorScale" priority="1821">
      <colorScale>
        <cfvo type="min"/>
        <cfvo type="percentile" val="50"/>
        <cfvo type="max"/>
        <color rgb="FFF8696B"/>
        <color rgb="FFFFEB84"/>
        <color rgb="FF63BE7B"/>
      </colorScale>
    </cfRule>
  </conditionalFormatting>
  <conditionalFormatting sqref="P68">
    <cfRule type="colorScale" priority="1820">
      <colorScale>
        <cfvo type="min"/>
        <cfvo type="percentile" val="50"/>
        <cfvo type="max"/>
        <color rgb="FFF8696B"/>
        <color rgb="FFFFEB84"/>
        <color rgb="FF63BE7B"/>
      </colorScale>
    </cfRule>
  </conditionalFormatting>
  <conditionalFormatting sqref="P69">
    <cfRule type="colorScale" priority="1818">
      <colorScale>
        <cfvo type="min"/>
        <cfvo type="percentile" val="50"/>
        <cfvo type="max"/>
        <color rgb="FFF8696B"/>
        <color rgb="FFFFEB84"/>
        <color rgb="FF63BE7B"/>
      </colorScale>
    </cfRule>
  </conditionalFormatting>
  <conditionalFormatting sqref="P68">
    <cfRule type="colorScale" priority="1817">
      <colorScale>
        <cfvo type="min"/>
        <cfvo type="percentile" val="50"/>
        <cfvo type="max"/>
        <color rgb="FFF8696B"/>
        <color rgb="FFFFEB84"/>
        <color rgb="FF63BE7B"/>
      </colorScale>
    </cfRule>
  </conditionalFormatting>
  <conditionalFormatting sqref="P66">
    <cfRule type="colorScale" priority="1816">
      <colorScale>
        <cfvo type="min"/>
        <cfvo type="percentile" val="50"/>
        <cfvo type="max"/>
        <color rgb="FFF8696B"/>
        <color rgb="FFFFEB84"/>
        <color rgb="FF63BE7B"/>
      </colorScale>
    </cfRule>
  </conditionalFormatting>
  <conditionalFormatting sqref="P67">
    <cfRule type="colorScale" priority="1815">
      <colorScale>
        <cfvo type="min"/>
        <cfvo type="percentile" val="50"/>
        <cfvo type="max"/>
        <color rgb="FFF8696B"/>
        <color rgb="FFFFEB84"/>
        <color rgb="FF63BE7B"/>
      </colorScale>
    </cfRule>
  </conditionalFormatting>
  <conditionalFormatting sqref="P68">
    <cfRule type="colorScale" priority="1814">
      <colorScale>
        <cfvo type="min"/>
        <cfvo type="percentile" val="50"/>
        <cfvo type="max"/>
        <color rgb="FFF8696B"/>
        <color rgb="FFFFEB84"/>
        <color rgb="FF63BE7B"/>
      </colorScale>
    </cfRule>
  </conditionalFormatting>
  <conditionalFormatting sqref="P68">
    <cfRule type="colorScale" priority="1813">
      <colorScale>
        <cfvo type="min"/>
        <cfvo type="percentile" val="50"/>
        <cfvo type="max"/>
        <color rgb="FFF8696B"/>
        <color rgb="FFFFEB84"/>
        <color rgb="FF63BE7B"/>
      </colorScale>
    </cfRule>
  </conditionalFormatting>
  <conditionalFormatting sqref="P68">
    <cfRule type="colorScale" priority="1812">
      <colorScale>
        <cfvo type="min"/>
        <cfvo type="percentile" val="50"/>
        <cfvo type="max"/>
        <color rgb="FFF8696B"/>
        <color rgb="FFFFEB84"/>
        <color rgb="FF63BE7B"/>
      </colorScale>
    </cfRule>
  </conditionalFormatting>
  <conditionalFormatting sqref="P69">
    <cfRule type="colorScale" priority="1810">
      <colorScale>
        <cfvo type="min"/>
        <cfvo type="percentile" val="50"/>
        <cfvo type="max"/>
        <color rgb="FFF8696B"/>
        <color rgb="FFFFEB84"/>
        <color rgb="FF63BE7B"/>
      </colorScale>
    </cfRule>
  </conditionalFormatting>
  <conditionalFormatting sqref="P67">
    <cfRule type="colorScale" priority="1809">
      <colorScale>
        <cfvo type="min"/>
        <cfvo type="percentile" val="50"/>
        <cfvo type="max"/>
        <color rgb="FFF8696B"/>
        <color rgb="FFFFEB84"/>
        <color rgb="FF63BE7B"/>
      </colorScale>
    </cfRule>
  </conditionalFormatting>
  <conditionalFormatting sqref="P66">
    <cfRule type="colorScale" priority="1808">
      <colorScale>
        <cfvo type="min"/>
        <cfvo type="percentile" val="50"/>
        <cfvo type="max"/>
        <color rgb="FFF8696B"/>
        <color rgb="FFFFEB84"/>
        <color rgb="FF63BE7B"/>
      </colorScale>
    </cfRule>
  </conditionalFormatting>
  <conditionalFormatting sqref="P67">
    <cfRule type="colorScale" priority="1807">
      <colorScale>
        <cfvo type="min"/>
        <cfvo type="percentile" val="50"/>
        <cfvo type="max"/>
        <color rgb="FFF8696B"/>
        <color rgb="FFFFEB84"/>
        <color rgb="FF63BE7B"/>
      </colorScale>
    </cfRule>
  </conditionalFormatting>
  <conditionalFormatting sqref="P68">
    <cfRule type="colorScale" priority="1805">
      <colorScale>
        <cfvo type="min"/>
        <cfvo type="percentile" val="50"/>
        <cfvo type="max"/>
        <color rgb="FFF8696B"/>
        <color rgb="FFFFEB84"/>
        <color rgb="FF63BE7B"/>
      </colorScale>
    </cfRule>
  </conditionalFormatting>
  <conditionalFormatting sqref="P69">
    <cfRule type="colorScale" priority="1802">
      <colorScale>
        <cfvo type="min"/>
        <cfvo type="percentile" val="50"/>
        <cfvo type="max"/>
        <color rgb="FFF8696B"/>
        <color rgb="FFFFEB84"/>
        <color rgb="FF63BE7B"/>
      </colorScale>
    </cfRule>
  </conditionalFormatting>
  <conditionalFormatting sqref="P68">
    <cfRule type="colorScale" priority="1801">
      <colorScale>
        <cfvo type="min"/>
        <cfvo type="percentile" val="50"/>
        <cfvo type="max"/>
        <color rgb="FFF8696B"/>
        <color rgb="FFFFEB84"/>
        <color rgb="FF63BE7B"/>
      </colorScale>
    </cfRule>
  </conditionalFormatting>
  <conditionalFormatting sqref="P69">
    <cfRule type="colorScale" priority="1799">
      <colorScale>
        <cfvo type="min"/>
        <cfvo type="percentile" val="50"/>
        <cfvo type="max"/>
        <color rgb="FFF8696B"/>
        <color rgb="FFFFEB84"/>
        <color rgb="FF63BE7B"/>
      </colorScale>
    </cfRule>
  </conditionalFormatting>
  <conditionalFormatting sqref="P66">
    <cfRule type="colorScale" priority="1798">
      <colorScale>
        <cfvo type="min"/>
        <cfvo type="percentile" val="50"/>
        <cfvo type="max"/>
        <color rgb="FFF8696B"/>
        <color rgb="FFFFEB84"/>
        <color rgb="FF63BE7B"/>
      </colorScale>
    </cfRule>
  </conditionalFormatting>
  <conditionalFormatting sqref="P67">
    <cfRule type="colorScale" priority="1796">
      <colorScale>
        <cfvo type="min"/>
        <cfvo type="percentile" val="50"/>
        <cfvo type="max"/>
        <color rgb="FFF8696B"/>
        <color rgb="FFFFEB84"/>
        <color rgb="FF63BE7B"/>
      </colorScale>
    </cfRule>
  </conditionalFormatting>
  <conditionalFormatting sqref="P68">
    <cfRule type="colorScale" priority="1795">
      <colorScale>
        <cfvo type="min"/>
        <cfvo type="percentile" val="50"/>
        <cfvo type="max"/>
        <color rgb="FFF8696B"/>
        <color rgb="FFFFEB84"/>
        <color rgb="FF63BE7B"/>
      </colorScale>
    </cfRule>
  </conditionalFormatting>
  <conditionalFormatting sqref="P69">
    <cfRule type="colorScale" priority="1793">
      <colorScale>
        <cfvo type="min"/>
        <cfvo type="percentile" val="50"/>
        <cfvo type="max"/>
        <color rgb="FFF8696B"/>
        <color rgb="FFFFEB84"/>
        <color rgb="FF63BE7B"/>
      </colorScale>
    </cfRule>
  </conditionalFormatting>
  <conditionalFormatting sqref="P69">
    <cfRule type="colorScale" priority="1792">
      <colorScale>
        <cfvo type="min"/>
        <cfvo type="percentile" val="50"/>
        <cfvo type="max"/>
        <color rgb="FFF8696B"/>
        <color rgb="FFFFEB84"/>
        <color rgb="FF63BE7B"/>
      </colorScale>
    </cfRule>
  </conditionalFormatting>
  <conditionalFormatting sqref="P67">
    <cfRule type="colorScale" priority="1791">
      <colorScale>
        <cfvo type="min"/>
        <cfvo type="percentile" val="50"/>
        <cfvo type="max"/>
        <color rgb="FFF8696B"/>
        <color rgb="FFFFEB84"/>
        <color rgb="FF63BE7B"/>
      </colorScale>
    </cfRule>
  </conditionalFormatting>
  <conditionalFormatting sqref="P69">
    <cfRule type="colorScale" priority="1790">
      <colorScale>
        <cfvo type="min"/>
        <cfvo type="percentile" val="50"/>
        <cfvo type="max"/>
        <color rgb="FFF8696B"/>
        <color rgb="FFFFEB84"/>
        <color rgb="FF63BE7B"/>
      </colorScale>
    </cfRule>
  </conditionalFormatting>
  <conditionalFormatting sqref="P67">
    <cfRule type="colorScale" priority="1788">
      <colorScale>
        <cfvo type="min"/>
        <cfvo type="percentile" val="50"/>
        <cfvo type="max"/>
        <color rgb="FFF8696B"/>
        <color rgb="FFFFEB84"/>
        <color rgb="FF63BE7B"/>
      </colorScale>
    </cfRule>
  </conditionalFormatting>
  <conditionalFormatting sqref="P67">
    <cfRule type="colorScale" priority="1787">
      <colorScale>
        <cfvo type="min"/>
        <cfvo type="percentile" val="50"/>
        <cfvo type="max"/>
        <color rgb="FFF8696B"/>
        <color rgb="FFFFEB84"/>
        <color rgb="FF63BE7B"/>
      </colorScale>
    </cfRule>
  </conditionalFormatting>
  <conditionalFormatting sqref="P68">
    <cfRule type="colorScale" priority="1786">
      <colorScale>
        <cfvo type="min"/>
        <cfvo type="percentile" val="50"/>
        <cfvo type="max"/>
        <color rgb="FFF8696B"/>
        <color rgb="FFFFEB84"/>
        <color rgb="FF63BE7B"/>
      </colorScale>
    </cfRule>
  </conditionalFormatting>
  <conditionalFormatting sqref="P69">
    <cfRule type="colorScale" priority="1784">
      <colorScale>
        <cfvo type="min"/>
        <cfvo type="percentile" val="50"/>
        <cfvo type="max"/>
        <color rgb="FFF8696B"/>
        <color rgb="FFFFEB84"/>
        <color rgb="FF63BE7B"/>
      </colorScale>
    </cfRule>
  </conditionalFormatting>
  <conditionalFormatting sqref="P69">
    <cfRule type="colorScale" priority="1783">
      <colorScale>
        <cfvo type="min"/>
        <cfvo type="percentile" val="50"/>
        <cfvo type="max"/>
        <color rgb="FFF8696B"/>
        <color rgb="FFFFEB84"/>
        <color rgb="FF63BE7B"/>
      </colorScale>
    </cfRule>
  </conditionalFormatting>
  <conditionalFormatting sqref="P68">
    <cfRule type="colorScale" priority="1782">
      <colorScale>
        <cfvo type="min"/>
        <cfvo type="percentile" val="50"/>
        <cfvo type="max"/>
        <color rgb="FFF8696B"/>
        <color rgb="FFFFEB84"/>
        <color rgb="FF63BE7B"/>
      </colorScale>
    </cfRule>
  </conditionalFormatting>
  <conditionalFormatting sqref="P67">
    <cfRule type="colorScale" priority="1780">
      <colorScale>
        <cfvo type="min"/>
        <cfvo type="percentile" val="50"/>
        <cfvo type="max"/>
        <color rgb="FFF8696B"/>
        <color rgb="FFFFEB84"/>
        <color rgb="FF63BE7B"/>
      </colorScale>
    </cfRule>
  </conditionalFormatting>
  <conditionalFormatting sqref="P68">
    <cfRule type="colorScale" priority="1779">
      <colorScale>
        <cfvo type="min"/>
        <cfvo type="percentile" val="50"/>
        <cfvo type="max"/>
        <color rgb="FFF8696B"/>
        <color rgb="FFFFEB84"/>
        <color rgb="FF63BE7B"/>
      </colorScale>
    </cfRule>
  </conditionalFormatting>
  <conditionalFormatting sqref="P69">
    <cfRule type="colorScale" priority="1777">
      <colorScale>
        <cfvo type="min"/>
        <cfvo type="percentile" val="50"/>
        <cfvo type="max"/>
        <color rgb="FFF8696B"/>
        <color rgb="FFFFEB84"/>
        <color rgb="FF63BE7B"/>
      </colorScale>
    </cfRule>
  </conditionalFormatting>
  <conditionalFormatting sqref="P67">
    <cfRule type="colorScale" priority="1774">
      <colorScale>
        <cfvo type="min"/>
        <cfvo type="percentile" val="50"/>
        <cfvo type="max"/>
        <color rgb="FFF8696B"/>
        <color rgb="FFFFEB84"/>
        <color rgb="FF63BE7B"/>
      </colorScale>
    </cfRule>
  </conditionalFormatting>
  <conditionalFormatting sqref="P68">
    <cfRule type="colorScale" priority="1773">
      <colorScale>
        <cfvo type="min"/>
        <cfvo type="percentile" val="50"/>
        <cfvo type="max"/>
        <color rgb="FFF8696B"/>
        <color rgb="FFFFEB84"/>
        <color rgb="FF63BE7B"/>
      </colorScale>
    </cfRule>
  </conditionalFormatting>
  <conditionalFormatting sqref="P69">
    <cfRule type="colorScale" priority="1771">
      <colorScale>
        <cfvo type="min"/>
        <cfvo type="percentile" val="50"/>
        <cfvo type="max"/>
        <color rgb="FFF8696B"/>
        <color rgb="FFFFEB84"/>
        <color rgb="FF63BE7B"/>
      </colorScale>
    </cfRule>
  </conditionalFormatting>
  <conditionalFormatting sqref="P69">
    <cfRule type="colorScale" priority="1770">
      <colorScale>
        <cfvo type="min"/>
        <cfvo type="percentile" val="50"/>
        <cfvo type="max"/>
        <color rgb="FFF8696B"/>
        <color rgb="FFFFEB84"/>
        <color rgb="FF63BE7B"/>
      </colorScale>
    </cfRule>
  </conditionalFormatting>
  <conditionalFormatting sqref="P70">
    <cfRule type="colorScale" priority="1768">
      <colorScale>
        <cfvo type="min"/>
        <cfvo type="percentile" val="50"/>
        <cfvo type="max"/>
        <color rgb="FFF8696B"/>
        <color rgb="FFFFEB84"/>
        <color rgb="FF63BE7B"/>
      </colorScale>
    </cfRule>
  </conditionalFormatting>
  <conditionalFormatting sqref="P71">
    <cfRule type="colorScale" priority="1769">
      <colorScale>
        <cfvo type="min"/>
        <cfvo type="percentile" val="50"/>
        <cfvo type="max"/>
        <color rgb="FFF8696B"/>
        <color rgb="FFFFEB84"/>
        <color rgb="FF63BE7B"/>
      </colorScale>
    </cfRule>
  </conditionalFormatting>
  <conditionalFormatting sqref="P72">
    <cfRule type="colorScale" priority="1765">
      <colorScale>
        <cfvo type="min"/>
        <cfvo type="percentile" val="50"/>
        <cfvo type="max"/>
        <color rgb="FFF8696B"/>
        <color rgb="FFFFEB84"/>
        <color rgb="FF63BE7B"/>
      </colorScale>
    </cfRule>
  </conditionalFormatting>
  <conditionalFormatting sqref="P73">
    <cfRule type="colorScale" priority="1763">
      <colorScale>
        <cfvo type="min"/>
        <cfvo type="percentile" val="50"/>
        <cfvo type="max"/>
        <color rgb="FFF8696B"/>
        <color rgb="FFFFEB84"/>
        <color rgb="FF63BE7B"/>
      </colorScale>
    </cfRule>
  </conditionalFormatting>
  <conditionalFormatting sqref="P73">
    <cfRule type="colorScale" priority="1762">
      <colorScale>
        <cfvo type="min"/>
        <cfvo type="percentile" val="50"/>
        <cfvo type="max"/>
        <color rgb="FFF8696B"/>
        <color rgb="FFFFEB84"/>
        <color rgb="FF63BE7B"/>
      </colorScale>
    </cfRule>
  </conditionalFormatting>
  <conditionalFormatting sqref="P71">
    <cfRule type="colorScale" priority="1761">
      <colorScale>
        <cfvo type="min"/>
        <cfvo type="percentile" val="50"/>
        <cfvo type="max"/>
        <color rgb="FFF8696B"/>
        <color rgb="FFFFEB84"/>
        <color rgb="FF63BE7B"/>
      </colorScale>
    </cfRule>
  </conditionalFormatting>
  <conditionalFormatting sqref="P73">
    <cfRule type="colorScale" priority="1760">
      <colorScale>
        <cfvo type="min"/>
        <cfvo type="percentile" val="50"/>
        <cfvo type="max"/>
        <color rgb="FFF8696B"/>
        <color rgb="FFFFEB84"/>
        <color rgb="FF63BE7B"/>
      </colorScale>
    </cfRule>
  </conditionalFormatting>
  <conditionalFormatting sqref="P71">
    <cfRule type="colorScale" priority="1758">
      <colorScale>
        <cfvo type="min"/>
        <cfvo type="percentile" val="50"/>
        <cfvo type="max"/>
        <color rgb="FFF8696B"/>
        <color rgb="FFFFEB84"/>
        <color rgb="FF63BE7B"/>
      </colorScale>
    </cfRule>
  </conditionalFormatting>
  <conditionalFormatting sqref="P71">
    <cfRule type="colorScale" priority="1757">
      <colorScale>
        <cfvo type="min"/>
        <cfvo type="percentile" val="50"/>
        <cfvo type="max"/>
        <color rgb="FFF8696B"/>
        <color rgb="FFFFEB84"/>
        <color rgb="FF63BE7B"/>
      </colorScale>
    </cfRule>
  </conditionalFormatting>
  <conditionalFormatting sqref="P72">
    <cfRule type="colorScale" priority="1756">
      <colorScale>
        <cfvo type="min"/>
        <cfvo type="percentile" val="50"/>
        <cfvo type="max"/>
        <color rgb="FFF8696B"/>
        <color rgb="FFFFEB84"/>
        <color rgb="FF63BE7B"/>
      </colorScale>
    </cfRule>
  </conditionalFormatting>
  <conditionalFormatting sqref="P73">
    <cfRule type="colorScale" priority="1754">
      <colorScale>
        <cfvo type="min"/>
        <cfvo type="percentile" val="50"/>
        <cfvo type="max"/>
        <color rgb="FFF8696B"/>
        <color rgb="FFFFEB84"/>
        <color rgb="FF63BE7B"/>
      </colorScale>
    </cfRule>
  </conditionalFormatting>
  <conditionalFormatting sqref="P73">
    <cfRule type="colorScale" priority="1753">
      <colorScale>
        <cfvo type="min"/>
        <cfvo type="percentile" val="50"/>
        <cfvo type="max"/>
        <color rgb="FFF8696B"/>
        <color rgb="FFFFEB84"/>
        <color rgb="FF63BE7B"/>
      </colorScale>
    </cfRule>
  </conditionalFormatting>
  <conditionalFormatting sqref="P72">
    <cfRule type="colorScale" priority="1752">
      <colorScale>
        <cfvo type="min"/>
        <cfvo type="percentile" val="50"/>
        <cfvo type="max"/>
        <color rgb="FFF8696B"/>
        <color rgb="FFFFEB84"/>
        <color rgb="FF63BE7B"/>
      </colorScale>
    </cfRule>
  </conditionalFormatting>
  <conditionalFormatting sqref="P71">
    <cfRule type="colorScale" priority="1750">
      <colorScale>
        <cfvo type="min"/>
        <cfvo type="percentile" val="50"/>
        <cfvo type="max"/>
        <color rgb="FFF8696B"/>
        <color rgb="FFFFEB84"/>
        <color rgb="FF63BE7B"/>
      </colorScale>
    </cfRule>
  </conditionalFormatting>
  <conditionalFormatting sqref="P72">
    <cfRule type="colorScale" priority="1749">
      <colorScale>
        <cfvo type="min"/>
        <cfvo type="percentile" val="50"/>
        <cfvo type="max"/>
        <color rgb="FFF8696B"/>
        <color rgb="FFFFEB84"/>
        <color rgb="FF63BE7B"/>
      </colorScale>
    </cfRule>
  </conditionalFormatting>
  <conditionalFormatting sqref="P73">
    <cfRule type="colorScale" priority="1747">
      <colorScale>
        <cfvo type="min"/>
        <cfvo type="percentile" val="50"/>
        <cfvo type="max"/>
        <color rgb="FFF8696B"/>
        <color rgb="FFFFEB84"/>
        <color rgb="FF63BE7B"/>
      </colorScale>
    </cfRule>
  </conditionalFormatting>
  <conditionalFormatting sqref="P71">
    <cfRule type="colorScale" priority="1744">
      <colorScale>
        <cfvo type="min"/>
        <cfvo type="percentile" val="50"/>
        <cfvo type="max"/>
        <color rgb="FFF8696B"/>
        <color rgb="FFFFEB84"/>
        <color rgb="FF63BE7B"/>
      </colorScale>
    </cfRule>
  </conditionalFormatting>
  <conditionalFormatting sqref="P72">
    <cfRule type="colorScale" priority="1743">
      <colorScale>
        <cfvo type="min"/>
        <cfvo type="percentile" val="50"/>
        <cfvo type="max"/>
        <color rgb="FFF8696B"/>
        <color rgb="FFFFEB84"/>
        <color rgb="FF63BE7B"/>
      </colorScale>
    </cfRule>
  </conditionalFormatting>
  <conditionalFormatting sqref="P73">
    <cfRule type="colorScale" priority="1741">
      <colorScale>
        <cfvo type="min"/>
        <cfvo type="percentile" val="50"/>
        <cfvo type="max"/>
        <color rgb="FFF8696B"/>
        <color rgb="FFFFEB84"/>
        <color rgb="FF63BE7B"/>
      </colorScale>
    </cfRule>
  </conditionalFormatting>
  <conditionalFormatting sqref="P73">
    <cfRule type="colorScale" priority="1740">
      <colorScale>
        <cfvo type="min"/>
        <cfvo type="percentile" val="50"/>
        <cfvo type="max"/>
        <color rgb="FFF8696B"/>
        <color rgb="FFFFEB84"/>
        <color rgb="FF63BE7B"/>
      </colorScale>
    </cfRule>
  </conditionalFormatting>
  <conditionalFormatting sqref="P70">
    <cfRule type="colorScale" priority="1739">
      <colorScale>
        <cfvo type="min"/>
        <cfvo type="percentile" val="50"/>
        <cfvo type="max"/>
        <color rgb="FFF8696B"/>
        <color rgb="FFFFEB84"/>
        <color rgb="FF63BE7B"/>
      </colorScale>
    </cfRule>
  </conditionalFormatting>
  <conditionalFormatting sqref="P70">
    <cfRule type="colorScale" priority="1736">
      <colorScale>
        <cfvo type="min"/>
        <cfvo type="percentile" val="50"/>
        <cfvo type="max"/>
        <color rgb="FFF8696B"/>
        <color rgb="FFFFEB84"/>
        <color rgb="FF63BE7B"/>
      </colorScale>
    </cfRule>
  </conditionalFormatting>
  <conditionalFormatting sqref="P70">
    <cfRule type="colorScale" priority="1735">
      <colorScale>
        <cfvo type="min"/>
        <cfvo type="percentile" val="50"/>
        <cfvo type="max"/>
        <color rgb="FFF8696B"/>
        <color rgb="FFFFEB84"/>
        <color rgb="FF63BE7B"/>
      </colorScale>
    </cfRule>
  </conditionalFormatting>
  <conditionalFormatting sqref="P70">
    <cfRule type="colorScale" priority="1734">
      <colorScale>
        <cfvo type="min"/>
        <cfvo type="percentile" val="50"/>
        <cfvo type="max"/>
        <color rgb="FFF8696B"/>
        <color rgb="FFFFEB84"/>
        <color rgb="FF63BE7B"/>
      </colorScale>
    </cfRule>
  </conditionalFormatting>
  <conditionalFormatting sqref="P71">
    <cfRule type="colorScale" priority="1733">
      <colorScale>
        <cfvo type="min"/>
        <cfvo type="percentile" val="50"/>
        <cfvo type="max"/>
        <color rgb="FFF8696B"/>
        <color rgb="FFFFEB84"/>
        <color rgb="FF63BE7B"/>
      </colorScale>
    </cfRule>
  </conditionalFormatting>
  <conditionalFormatting sqref="P72">
    <cfRule type="colorScale" priority="1732">
      <colorScale>
        <cfvo type="min"/>
        <cfvo type="percentile" val="50"/>
        <cfvo type="max"/>
        <color rgb="FFF8696B"/>
        <color rgb="FFFFEB84"/>
        <color rgb="FF63BE7B"/>
      </colorScale>
    </cfRule>
  </conditionalFormatting>
  <conditionalFormatting sqref="P73">
    <cfRule type="colorScale" priority="1728">
      <colorScale>
        <cfvo type="min"/>
        <cfvo type="percentile" val="50"/>
        <cfvo type="max"/>
        <color rgb="FFF8696B"/>
        <color rgb="FFFFEB84"/>
        <color rgb="FF63BE7B"/>
      </colorScale>
    </cfRule>
  </conditionalFormatting>
  <conditionalFormatting sqref="P70">
    <cfRule type="colorScale" priority="1727">
      <colorScale>
        <cfvo type="min"/>
        <cfvo type="percentile" val="50"/>
        <cfvo type="max"/>
        <color rgb="FFF8696B"/>
        <color rgb="FFFFEB84"/>
        <color rgb="FF63BE7B"/>
      </colorScale>
    </cfRule>
  </conditionalFormatting>
  <conditionalFormatting sqref="P70">
    <cfRule type="colorScale" priority="1726">
      <colorScale>
        <cfvo type="min"/>
        <cfvo type="percentile" val="50"/>
        <cfvo type="max"/>
        <color rgb="FFF8696B"/>
        <color rgb="FFFFEB84"/>
        <color rgb="FF63BE7B"/>
      </colorScale>
    </cfRule>
  </conditionalFormatting>
  <conditionalFormatting sqref="P70">
    <cfRule type="colorScale" priority="1725">
      <colorScale>
        <cfvo type="min"/>
        <cfvo type="percentile" val="50"/>
        <cfvo type="max"/>
        <color rgb="FFF8696B"/>
        <color rgb="FFFFEB84"/>
        <color rgb="FF63BE7B"/>
      </colorScale>
    </cfRule>
  </conditionalFormatting>
  <conditionalFormatting sqref="P72">
    <cfRule type="colorScale" priority="1724">
      <colorScale>
        <cfvo type="min"/>
        <cfvo type="percentile" val="50"/>
        <cfvo type="max"/>
        <color rgb="FFF8696B"/>
        <color rgb="FFFFEB84"/>
        <color rgb="FF63BE7B"/>
      </colorScale>
    </cfRule>
  </conditionalFormatting>
  <conditionalFormatting sqref="P71">
    <cfRule type="colorScale" priority="1723">
      <colorScale>
        <cfvo type="min"/>
        <cfvo type="percentile" val="50"/>
        <cfvo type="max"/>
        <color rgb="FFF8696B"/>
        <color rgb="FFFFEB84"/>
        <color rgb="FF63BE7B"/>
      </colorScale>
    </cfRule>
  </conditionalFormatting>
  <conditionalFormatting sqref="P72">
    <cfRule type="colorScale" priority="1722">
      <colorScale>
        <cfvo type="min"/>
        <cfvo type="percentile" val="50"/>
        <cfvo type="max"/>
        <color rgb="FFF8696B"/>
        <color rgb="FFFFEB84"/>
        <color rgb="FF63BE7B"/>
      </colorScale>
    </cfRule>
  </conditionalFormatting>
  <conditionalFormatting sqref="P72">
    <cfRule type="colorScale" priority="1721">
      <colorScale>
        <cfvo type="min"/>
        <cfvo type="percentile" val="50"/>
        <cfvo type="max"/>
        <color rgb="FFF8696B"/>
        <color rgb="FFFFEB84"/>
        <color rgb="FF63BE7B"/>
      </colorScale>
    </cfRule>
  </conditionalFormatting>
  <conditionalFormatting sqref="P73">
    <cfRule type="colorScale" priority="1719">
      <colorScale>
        <cfvo type="min"/>
        <cfvo type="percentile" val="50"/>
        <cfvo type="max"/>
        <color rgb="FFF8696B"/>
        <color rgb="FFFFEB84"/>
        <color rgb="FF63BE7B"/>
      </colorScale>
    </cfRule>
  </conditionalFormatting>
  <conditionalFormatting sqref="P71">
    <cfRule type="colorScale" priority="1718">
      <colorScale>
        <cfvo type="min"/>
        <cfvo type="percentile" val="50"/>
        <cfvo type="max"/>
        <color rgb="FFF8696B"/>
        <color rgb="FFFFEB84"/>
        <color rgb="FF63BE7B"/>
      </colorScale>
    </cfRule>
  </conditionalFormatting>
  <conditionalFormatting sqref="P73">
    <cfRule type="colorScale" priority="1717">
      <colorScale>
        <cfvo type="min"/>
        <cfvo type="percentile" val="50"/>
        <cfvo type="max"/>
        <color rgb="FFF8696B"/>
        <color rgb="FFFFEB84"/>
        <color rgb="FF63BE7B"/>
      </colorScale>
    </cfRule>
  </conditionalFormatting>
  <conditionalFormatting sqref="P72">
    <cfRule type="colorScale" priority="1716">
      <colorScale>
        <cfvo type="min"/>
        <cfvo type="percentile" val="50"/>
        <cfvo type="max"/>
        <color rgb="FFF8696B"/>
        <color rgb="FFFFEB84"/>
        <color rgb="FF63BE7B"/>
      </colorScale>
    </cfRule>
  </conditionalFormatting>
  <conditionalFormatting sqref="P73">
    <cfRule type="colorScale" priority="1714">
      <colorScale>
        <cfvo type="min"/>
        <cfvo type="percentile" val="50"/>
        <cfvo type="max"/>
        <color rgb="FFF8696B"/>
        <color rgb="FFFFEB84"/>
        <color rgb="FF63BE7B"/>
      </colorScale>
    </cfRule>
  </conditionalFormatting>
  <conditionalFormatting sqref="P72">
    <cfRule type="colorScale" priority="1713">
      <colorScale>
        <cfvo type="min"/>
        <cfvo type="percentile" val="50"/>
        <cfvo type="max"/>
        <color rgb="FFF8696B"/>
        <color rgb="FFFFEB84"/>
        <color rgb="FF63BE7B"/>
      </colorScale>
    </cfRule>
  </conditionalFormatting>
  <conditionalFormatting sqref="P70">
    <cfRule type="colorScale" priority="1712">
      <colorScale>
        <cfvo type="min"/>
        <cfvo type="percentile" val="50"/>
        <cfvo type="max"/>
        <color rgb="FFF8696B"/>
        <color rgb="FFFFEB84"/>
        <color rgb="FF63BE7B"/>
      </colorScale>
    </cfRule>
  </conditionalFormatting>
  <conditionalFormatting sqref="P71">
    <cfRule type="colorScale" priority="1711">
      <colorScale>
        <cfvo type="min"/>
        <cfvo type="percentile" val="50"/>
        <cfvo type="max"/>
        <color rgb="FFF8696B"/>
        <color rgb="FFFFEB84"/>
        <color rgb="FF63BE7B"/>
      </colorScale>
    </cfRule>
  </conditionalFormatting>
  <conditionalFormatting sqref="P72">
    <cfRule type="colorScale" priority="1710">
      <colorScale>
        <cfvo type="min"/>
        <cfvo type="percentile" val="50"/>
        <cfvo type="max"/>
        <color rgb="FFF8696B"/>
        <color rgb="FFFFEB84"/>
        <color rgb="FF63BE7B"/>
      </colorScale>
    </cfRule>
  </conditionalFormatting>
  <conditionalFormatting sqref="P72">
    <cfRule type="colorScale" priority="1709">
      <colorScale>
        <cfvo type="min"/>
        <cfvo type="percentile" val="50"/>
        <cfvo type="max"/>
        <color rgb="FFF8696B"/>
        <color rgb="FFFFEB84"/>
        <color rgb="FF63BE7B"/>
      </colorScale>
    </cfRule>
  </conditionalFormatting>
  <conditionalFormatting sqref="P72">
    <cfRule type="colorScale" priority="1708">
      <colorScale>
        <cfvo type="min"/>
        <cfvo type="percentile" val="50"/>
        <cfvo type="max"/>
        <color rgb="FFF8696B"/>
        <color rgb="FFFFEB84"/>
        <color rgb="FF63BE7B"/>
      </colorScale>
    </cfRule>
  </conditionalFormatting>
  <conditionalFormatting sqref="P73">
    <cfRule type="colorScale" priority="1706">
      <colorScale>
        <cfvo type="min"/>
        <cfvo type="percentile" val="50"/>
        <cfvo type="max"/>
        <color rgb="FFF8696B"/>
        <color rgb="FFFFEB84"/>
        <color rgb="FF63BE7B"/>
      </colorScale>
    </cfRule>
  </conditionalFormatting>
  <conditionalFormatting sqref="P71">
    <cfRule type="colorScale" priority="1705">
      <colorScale>
        <cfvo type="min"/>
        <cfvo type="percentile" val="50"/>
        <cfvo type="max"/>
        <color rgb="FFF8696B"/>
        <color rgb="FFFFEB84"/>
        <color rgb="FF63BE7B"/>
      </colorScale>
    </cfRule>
  </conditionalFormatting>
  <conditionalFormatting sqref="P70">
    <cfRule type="colorScale" priority="1704">
      <colorScale>
        <cfvo type="min"/>
        <cfvo type="percentile" val="50"/>
        <cfvo type="max"/>
        <color rgb="FFF8696B"/>
        <color rgb="FFFFEB84"/>
        <color rgb="FF63BE7B"/>
      </colorScale>
    </cfRule>
  </conditionalFormatting>
  <conditionalFormatting sqref="P71">
    <cfRule type="colorScale" priority="1703">
      <colorScale>
        <cfvo type="min"/>
        <cfvo type="percentile" val="50"/>
        <cfvo type="max"/>
        <color rgb="FFF8696B"/>
        <color rgb="FFFFEB84"/>
        <color rgb="FF63BE7B"/>
      </colorScale>
    </cfRule>
  </conditionalFormatting>
  <conditionalFormatting sqref="P72">
    <cfRule type="colorScale" priority="1701">
      <colorScale>
        <cfvo type="min"/>
        <cfvo type="percentile" val="50"/>
        <cfvo type="max"/>
        <color rgb="FFF8696B"/>
        <color rgb="FFFFEB84"/>
        <color rgb="FF63BE7B"/>
      </colorScale>
    </cfRule>
  </conditionalFormatting>
  <conditionalFormatting sqref="P73">
    <cfRule type="colorScale" priority="1698">
      <colorScale>
        <cfvo type="min"/>
        <cfvo type="percentile" val="50"/>
        <cfvo type="max"/>
        <color rgb="FFF8696B"/>
        <color rgb="FFFFEB84"/>
        <color rgb="FF63BE7B"/>
      </colorScale>
    </cfRule>
  </conditionalFormatting>
  <conditionalFormatting sqref="P72">
    <cfRule type="colorScale" priority="1697">
      <colorScale>
        <cfvo type="min"/>
        <cfvo type="percentile" val="50"/>
        <cfvo type="max"/>
        <color rgb="FFF8696B"/>
        <color rgb="FFFFEB84"/>
        <color rgb="FF63BE7B"/>
      </colorScale>
    </cfRule>
  </conditionalFormatting>
  <conditionalFormatting sqref="P73">
    <cfRule type="colorScale" priority="1695">
      <colorScale>
        <cfvo type="min"/>
        <cfvo type="percentile" val="50"/>
        <cfvo type="max"/>
        <color rgb="FFF8696B"/>
        <color rgb="FFFFEB84"/>
        <color rgb="FF63BE7B"/>
      </colorScale>
    </cfRule>
  </conditionalFormatting>
  <conditionalFormatting sqref="P70">
    <cfRule type="colorScale" priority="1694">
      <colorScale>
        <cfvo type="min"/>
        <cfvo type="percentile" val="50"/>
        <cfvo type="max"/>
        <color rgb="FFF8696B"/>
        <color rgb="FFFFEB84"/>
        <color rgb="FF63BE7B"/>
      </colorScale>
    </cfRule>
  </conditionalFormatting>
  <conditionalFormatting sqref="P71">
    <cfRule type="colorScale" priority="1692">
      <colorScale>
        <cfvo type="min"/>
        <cfvo type="percentile" val="50"/>
        <cfvo type="max"/>
        <color rgb="FFF8696B"/>
        <color rgb="FFFFEB84"/>
        <color rgb="FF63BE7B"/>
      </colorScale>
    </cfRule>
  </conditionalFormatting>
  <conditionalFormatting sqref="P72">
    <cfRule type="colorScale" priority="1691">
      <colorScale>
        <cfvo type="min"/>
        <cfvo type="percentile" val="50"/>
        <cfvo type="max"/>
        <color rgb="FFF8696B"/>
        <color rgb="FFFFEB84"/>
        <color rgb="FF63BE7B"/>
      </colorScale>
    </cfRule>
  </conditionalFormatting>
  <conditionalFormatting sqref="P73">
    <cfRule type="colorScale" priority="1689">
      <colorScale>
        <cfvo type="min"/>
        <cfvo type="percentile" val="50"/>
        <cfvo type="max"/>
        <color rgb="FFF8696B"/>
        <color rgb="FFFFEB84"/>
        <color rgb="FF63BE7B"/>
      </colorScale>
    </cfRule>
  </conditionalFormatting>
  <conditionalFormatting sqref="P73">
    <cfRule type="colorScale" priority="1688">
      <colorScale>
        <cfvo type="min"/>
        <cfvo type="percentile" val="50"/>
        <cfvo type="max"/>
        <color rgb="FFF8696B"/>
        <color rgb="FFFFEB84"/>
        <color rgb="FF63BE7B"/>
      </colorScale>
    </cfRule>
  </conditionalFormatting>
  <conditionalFormatting sqref="P71">
    <cfRule type="colorScale" priority="1687">
      <colorScale>
        <cfvo type="min"/>
        <cfvo type="percentile" val="50"/>
        <cfvo type="max"/>
        <color rgb="FFF8696B"/>
        <color rgb="FFFFEB84"/>
        <color rgb="FF63BE7B"/>
      </colorScale>
    </cfRule>
  </conditionalFormatting>
  <conditionalFormatting sqref="P73">
    <cfRule type="colorScale" priority="1686">
      <colorScale>
        <cfvo type="min"/>
        <cfvo type="percentile" val="50"/>
        <cfvo type="max"/>
        <color rgb="FFF8696B"/>
        <color rgb="FFFFEB84"/>
        <color rgb="FF63BE7B"/>
      </colorScale>
    </cfRule>
  </conditionalFormatting>
  <conditionalFormatting sqref="P71">
    <cfRule type="colorScale" priority="1684">
      <colorScale>
        <cfvo type="min"/>
        <cfvo type="percentile" val="50"/>
        <cfvo type="max"/>
        <color rgb="FFF8696B"/>
        <color rgb="FFFFEB84"/>
        <color rgb="FF63BE7B"/>
      </colorScale>
    </cfRule>
  </conditionalFormatting>
  <conditionalFormatting sqref="P71">
    <cfRule type="colorScale" priority="1683">
      <colorScale>
        <cfvo type="min"/>
        <cfvo type="percentile" val="50"/>
        <cfvo type="max"/>
        <color rgb="FFF8696B"/>
        <color rgb="FFFFEB84"/>
        <color rgb="FF63BE7B"/>
      </colorScale>
    </cfRule>
  </conditionalFormatting>
  <conditionalFormatting sqref="P72">
    <cfRule type="colorScale" priority="1682">
      <colorScale>
        <cfvo type="min"/>
        <cfvo type="percentile" val="50"/>
        <cfvo type="max"/>
        <color rgb="FFF8696B"/>
        <color rgb="FFFFEB84"/>
        <color rgb="FF63BE7B"/>
      </colorScale>
    </cfRule>
  </conditionalFormatting>
  <conditionalFormatting sqref="P73">
    <cfRule type="colorScale" priority="1680">
      <colorScale>
        <cfvo type="min"/>
        <cfvo type="percentile" val="50"/>
        <cfvo type="max"/>
        <color rgb="FFF8696B"/>
        <color rgb="FFFFEB84"/>
        <color rgb="FF63BE7B"/>
      </colorScale>
    </cfRule>
  </conditionalFormatting>
  <conditionalFormatting sqref="P73">
    <cfRule type="colorScale" priority="1679">
      <colorScale>
        <cfvo type="min"/>
        <cfvo type="percentile" val="50"/>
        <cfvo type="max"/>
        <color rgb="FFF8696B"/>
        <color rgb="FFFFEB84"/>
        <color rgb="FF63BE7B"/>
      </colorScale>
    </cfRule>
  </conditionalFormatting>
  <conditionalFormatting sqref="P72">
    <cfRule type="colorScale" priority="1678">
      <colorScale>
        <cfvo type="min"/>
        <cfvo type="percentile" val="50"/>
        <cfvo type="max"/>
        <color rgb="FFF8696B"/>
        <color rgb="FFFFEB84"/>
        <color rgb="FF63BE7B"/>
      </colorScale>
    </cfRule>
  </conditionalFormatting>
  <conditionalFormatting sqref="P71">
    <cfRule type="colorScale" priority="1676">
      <colorScale>
        <cfvo type="min"/>
        <cfvo type="percentile" val="50"/>
        <cfvo type="max"/>
        <color rgb="FFF8696B"/>
        <color rgb="FFFFEB84"/>
        <color rgb="FF63BE7B"/>
      </colorScale>
    </cfRule>
  </conditionalFormatting>
  <conditionalFormatting sqref="P72">
    <cfRule type="colorScale" priority="1675">
      <colorScale>
        <cfvo type="min"/>
        <cfvo type="percentile" val="50"/>
        <cfvo type="max"/>
        <color rgb="FFF8696B"/>
        <color rgb="FFFFEB84"/>
        <color rgb="FF63BE7B"/>
      </colorScale>
    </cfRule>
  </conditionalFormatting>
  <conditionalFormatting sqref="P73">
    <cfRule type="colorScale" priority="1673">
      <colorScale>
        <cfvo type="min"/>
        <cfvo type="percentile" val="50"/>
        <cfvo type="max"/>
        <color rgb="FFF8696B"/>
        <color rgb="FFFFEB84"/>
        <color rgb="FF63BE7B"/>
      </colorScale>
    </cfRule>
  </conditionalFormatting>
  <conditionalFormatting sqref="P71">
    <cfRule type="colorScale" priority="1670">
      <colorScale>
        <cfvo type="min"/>
        <cfvo type="percentile" val="50"/>
        <cfvo type="max"/>
        <color rgb="FFF8696B"/>
        <color rgb="FFFFEB84"/>
        <color rgb="FF63BE7B"/>
      </colorScale>
    </cfRule>
  </conditionalFormatting>
  <conditionalFormatting sqref="P72">
    <cfRule type="colorScale" priority="1669">
      <colorScale>
        <cfvo type="min"/>
        <cfvo type="percentile" val="50"/>
        <cfvo type="max"/>
        <color rgb="FFF8696B"/>
        <color rgb="FFFFEB84"/>
        <color rgb="FF63BE7B"/>
      </colorScale>
    </cfRule>
  </conditionalFormatting>
  <conditionalFormatting sqref="P73">
    <cfRule type="colorScale" priority="1667">
      <colorScale>
        <cfvo type="min"/>
        <cfvo type="percentile" val="50"/>
        <cfvo type="max"/>
        <color rgb="FFF8696B"/>
        <color rgb="FFFFEB84"/>
        <color rgb="FF63BE7B"/>
      </colorScale>
    </cfRule>
  </conditionalFormatting>
  <conditionalFormatting sqref="P73">
    <cfRule type="colorScale" priority="1666">
      <colorScale>
        <cfvo type="min"/>
        <cfvo type="percentile" val="50"/>
        <cfvo type="max"/>
        <color rgb="FFF8696B"/>
        <color rgb="FFFFEB84"/>
        <color rgb="FF63BE7B"/>
      </colorScale>
    </cfRule>
  </conditionalFormatting>
  <conditionalFormatting sqref="P74">
    <cfRule type="colorScale" priority="1664">
      <colorScale>
        <cfvo type="min"/>
        <cfvo type="percentile" val="50"/>
        <cfvo type="max"/>
        <color rgb="FFF8696B"/>
        <color rgb="FFFFEB84"/>
        <color rgb="FF63BE7B"/>
      </colorScale>
    </cfRule>
  </conditionalFormatting>
  <conditionalFormatting sqref="P75">
    <cfRule type="colorScale" priority="1665">
      <colorScale>
        <cfvo type="min"/>
        <cfvo type="percentile" val="50"/>
        <cfvo type="max"/>
        <color rgb="FFF8696B"/>
        <color rgb="FFFFEB84"/>
        <color rgb="FF63BE7B"/>
      </colorScale>
    </cfRule>
  </conditionalFormatting>
  <conditionalFormatting sqref="P76">
    <cfRule type="colorScale" priority="1661">
      <colorScale>
        <cfvo type="min"/>
        <cfvo type="percentile" val="50"/>
        <cfvo type="max"/>
        <color rgb="FFF8696B"/>
        <color rgb="FFFFEB84"/>
        <color rgb="FF63BE7B"/>
      </colorScale>
    </cfRule>
  </conditionalFormatting>
  <conditionalFormatting sqref="P77">
    <cfRule type="colorScale" priority="1659">
      <colorScale>
        <cfvo type="min"/>
        <cfvo type="percentile" val="50"/>
        <cfvo type="max"/>
        <color rgb="FFF8696B"/>
        <color rgb="FFFFEB84"/>
        <color rgb="FF63BE7B"/>
      </colorScale>
    </cfRule>
  </conditionalFormatting>
  <conditionalFormatting sqref="P77">
    <cfRule type="colorScale" priority="1658">
      <colorScale>
        <cfvo type="min"/>
        <cfvo type="percentile" val="50"/>
        <cfvo type="max"/>
        <color rgb="FFF8696B"/>
        <color rgb="FFFFEB84"/>
        <color rgb="FF63BE7B"/>
      </colorScale>
    </cfRule>
  </conditionalFormatting>
  <conditionalFormatting sqref="P75">
    <cfRule type="colorScale" priority="1657">
      <colorScale>
        <cfvo type="min"/>
        <cfvo type="percentile" val="50"/>
        <cfvo type="max"/>
        <color rgb="FFF8696B"/>
        <color rgb="FFFFEB84"/>
        <color rgb="FF63BE7B"/>
      </colorScale>
    </cfRule>
  </conditionalFormatting>
  <conditionalFormatting sqref="P77">
    <cfRule type="colorScale" priority="1656">
      <colorScale>
        <cfvo type="min"/>
        <cfvo type="percentile" val="50"/>
        <cfvo type="max"/>
        <color rgb="FFF8696B"/>
        <color rgb="FFFFEB84"/>
        <color rgb="FF63BE7B"/>
      </colorScale>
    </cfRule>
  </conditionalFormatting>
  <conditionalFormatting sqref="P75">
    <cfRule type="colorScale" priority="1654">
      <colorScale>
        <cfvo type="min"/>
        <cfvo type="percentile" val="50"/>
        <cfvo type="max"/>
        <color rgb="FFF8696B"/>
        <color rgb="FFFFEB84"/>
        <color rgb="FF63BE7B"/>
      </colorScale>
    </cfRule>
  </conditionalFormatting>
  <conditionalFormatting sqref="P75">
    <cfRule type="colorScale" priority="1653">
      <colorScale>
        <cfvo type="min"/>
        <cfvo type="percentile" val="50"/>
        <cfvo type="max"/>
        <color rgb="FFF8696B"/>
        <color rgb="FFFFEB84"/>
        <color rgb="FF63BE7B"/>
      </colorScale>
    </cfRule>
  </conditionalFormatting>
  <conditionalFormatting sqref="P76">
    <cfRule type="colorScale" priority="1652">
      <colorScale>
        <cfvo type="min"/>
        <cfvo type="percentile" val="50"/>
        <cfvo type="max"/>
        <color rgb="FFF8696B"/>
        <color rgb="FFFFEB84"/>
        <color rgb="FF63BE7B"/>
      </colorScale>
    </cfRule>
  </conditionalFormatting>
  <conditionalFormatting sqref="P77">
    <cfRule type="colorScale" priority="1650">
      <colorScale>
        <cfvo type="min"/>
        <cfvo type="percentile" val="50"/>
        <cfvo type="max"/>
        <color rgb="FFF8696B"/>
        <color rgb="FFFFEB84"/>
        <color rgb="FF63BE7B"/>
      </colorScale>
    </cfRule>
  </conditionalFormatting>
  <conditionalFormatting sqref="P77">
    <cfRule type="colorScale" priority="1649">
      <colorScale>
        <cfvo type="min"/>
        <cfvo type="percentile" val="50"/>
        <cfvo type="max"/>
        <color rgb="FFF8696B"/>
        <color rgb="FFFFEB84"/>
        <color rgb="FF63BE7B"/>
      </colorScale>
    </cfRule>
  </conditionalFormatting>
  <conditionalFormatting sqref="P76">
    <cfRule type="colorScale" priority="1648">
      <colorScale>
        <cfvo type="min"/>
        <cfvo type="percentile" val="50"/>
        <cfvo type="max"/>
        <color rgb="FFF8696B"/>
        <color rgb="FFFFEB84"/>
        <color rgb="FF63BE7B"/>
      </colorScale>
    </cfRule>
  </conditionalFormatting>
  <conditionalFormatting sqref="P75">
    <cfRule type="colorScale" priority="1646">
      <colorScale>
        <cfvo type="min"/>
        <cfvo type="percentile" val="50"/>
        <cfvo type="max"/>
        <color rgb="FFF8696B"/>
        <color rgb="FFFFEB84"/>
        <color rgb="FF63BE7B"/>
      </colorScale>
    </cfRule>
  </conditionalFormatting>
  <conditionalFormatting sqref="P76">
    <cfRule type="colorScale" priority="1645">
      <colorScale>
        <cfvo type="min"/>
        <cfvo type="percentile" val="50"/>
        <cfvo type="max"/>
        <color rgb="FFF8696B"/>
        <color rgb="FFFFEB84"/>
        <color rgb="FF63BE7B"/>
      </colorScale>
    </cfRule>
  </conditionalFormatting>
  <conditionalFormatting sqref="P77">
    <cfRule type="colorScale" priority="1643">
      <colorScale>
        <cfvo type="min"/>
        <cfvo type="percentile" val="50"/>
        <cfvo type="max"/>
        <color rgb="FFF8696B"/>
        <color rgb="FFFFEB84"/>
        <color rgb="FF63BE7B"/>
      </colorScale>
    </cfRule>
  </conditionalFormatting>
  <conditionalFormatting sqref="P75">
    <cfRule type="colorScale" priority="1640">
      <colorScale>
        <cfvo type="min"/>
        <cfvo type="percentile" val="50"/>
        <cfvo type="max"/>
        <color rgb="FFF8696B"/>
        <color rgb="FFFFEB84"/>
        <color rgb="FF63BE7B"/>
      </colorScale>
    </cfRule>
  </conditionalFormatting>
  <conditionalFormatting sqref="P76">
    <cfRule type="colorScale" priority="1639">
      <colorScale>
        <cfvo type="min"/>
        <cfvo type="percentile" val="50"/>
        <cfvo type="max"/>
        <color rgb="FFF8696B"/>
        <color rgb="FFFFEB84"/>
        <color rgb="FF63BE7B"/>
      </colorScale>
    </cfRule>
  </conditionalFormatting>
  <conditionalFormatting sqref="P77">
    <cfRule type="colorScale" priority="1637">
      <colorScale>
        <cfvo type="min"/>
        <cfvo type="percentile" val="50"/>
        <cfvo type="max"/>
        <color rgb="FFF8696B"/>
        <color rgb="FFFFEB84"/>
        <color rgb="FF63BE7B"/>
      </colorScale>
    </cfRule>
  </conditionalFormatting>
  <conditionalFormatting sqref="P77">
    <cfRule type="colorScale" priority="1636">
      <colorScale>
        <cfvo type="min"/>
        <cfvo type="percentile" val="50"/>
        <cfvo type="max"/>
        <color rgb="FFF8696B"/>
        <color rgb="FFFFEB84"/>
        <color rgb="FF63BE7B"/>
      </colorScale>
    </cfRule>
  </conditionalFormatting>
  <conditionalFormatting sqref="P74">
    <cfRule type="colorScale" priority="1635">
      <colorScale>
        <cfvo type="min"/>
        <cfvo type="percentile" val="50"/>
        <cfvo type="max"/>
        <color rgb="FFF8696B"/>
        <color rgb="FFFFEB84"/>
        <color rgb="FF63BE7B"/>
      </colorScale>
    </cfRule>
  </conditionalFormatting>
  <conditionalFormatting sqref="P74">
    <cfRule type="colorScale" priority="1632">
      <colorScale>
        <cfvo type="min"/>
        <cfvo type="percentile" val="50"/>
        <cfvo type="max"/>
        <color rgb="FFF8696B"/>
        <color rgb="FFFFEB84"/>
        <color rgb="FF63BE7B"/>
      </colorScale>
    </cfRule>
  </conditionalFormatting>
  <conditionalFormatting sqref="P74">
    <cfRule type="colorScale" priority="1631">
      <colorScale>
        <cfvo type="min"/>
        <cfvo type="percentile" val="50"/>
        <cfvo type="max"/>
        <color rgb="FFF8696B"/>
        <color rgb="FFFFEB84"/>
        <color rgb="FF63BE7B"/>
      </colorScale>
    </cfRule>
  </conditionalFormatting>
  <conditionalFormatting sqref="P74">
    <cfRule type="colorScale" priority="1630">
      <colorScale>
        <cfvo type="min"/>
        <cfvo type="percentile" val="50"/>
        <cfvo type="max"/>
        <color rgb="FFF8696B"/>
        <color rgb="FFFFEB84"/>
        <color rgb="FF63BE7B"/>
      </colorScale>
    </cfRule>
  </conditionalFormatting>
  <conditionalFormatting sqref="P75">
    <cfRule type="colorScale" priority="1629">
      <colorScale>
        <cfvo type="min"/>
        <cfvo type="percentile" val="50"/>
        <cfvo type="max"/>
        <color rgb="FFF8696B"/>
        <color rgb="FFFFEB84"/>
        <color rgb="FF63BE7B"/>
      </colorScale>
    </cfRule>
  </conditionalFormatting>
  <conditionalFormatting sqref="P76">
    <cfRule type="colorScale" priority="1628">
      <colorScale>
        <cfvo type="min"/>
        <cfvo type="percentile" val="50"/>
        <cfvo type="max"/>
        <color rgb="FFF8696B"/>
        <color rgb="FFFFEB84"/>
        <color rgb="FF63BE7B"/>
      </colorScale>
    </cfRule>
  </conditionalFormatting>
  <conditionalFormatting sqref="P77">
    <cfRule type="colorScale" priority="1624">
      <colorScale>
        <cfvo type="min"/>
        <cfvo type="percentile" val="50"/>
        <cfvo type="max"/>
        <color rgb="FFF8696B"/>
        <color rgb="FFFFEB84"/>
        <color rgb="FF63BE7B"/>
      </colorScale>
    </cfRule>
  </conditionalFormatting>
  <conditionalFormatting sqref="P74">
    <cfRule type="colorScale" priority="1623">
      <colorScale>
        <cfvo type="min"/>
        <cfvo type="percentile" val="50"/>
        <cfvo type="max"/>
        <color rgb="FFF8696B"/>
        <color rgb="FFFFEB84"/>
        <color rgb="FF63BE7B"/>
      </colorScale>
    </cfRule>
  </conditionalFormatting>
  <conditionalFormatting sqref="P74">
    <cfRule type="colorScale" priority="1622">
      <colorScale>
        <cfvo type="min"/>
        <cfvo type="percentile" val="50"/>
        <cfvo type="max"/>
        <color rgb="FFF8696B"/>
        <color rgb="FFFFEB84"/>
        <color rgb="FF63BE7B"/>
      </colorScale>
    </cfRule>
  </conditionalFormatting>
  <conditionalFormatting sqref="P74">
    <cfRule type="colorScale" priority="1621">
      <colorScale>
        <cfvo type="min"/>
        <cfvo type="percentile" val="50"/>
        <cfvo type="max"/>
        <color rgb="FFF8696B"/>
        <color rgb="FFFFEB84"/>
        <color rgb="FF63BE7B"/>
      </colorScale>
    </cfRule>
  </conditionalFormatting>
  <conditionalFormatting sqref="P76">
    <cfRule type="colorScale" priority="1620">
      <colorScale>
        <cfvo type="min"/>
        <cfvo type="percentile" val="50"/>
        <cfvo type="max"/>
        <color rgb="FFF8696B"/>
        <color rgb="FFFFEB84"/>
        <color rgb="FF63BE7B"/>
      </colorScale>
    </cfRule>
  </conditionalFormatting>
  <conditionalFormatting sqref="P75">
    <cfRule type="colorScale" priority="1619">
      <colorScale>
        <cfvo type="min"/>
        <cfvo type="percentile" val="50"/>
        <cfvo type="max"/>
        <color rgb="FFF8696B"/>
        <color rgb="FFFFEB84"/>
        <color rgb="FF63BE7B"/>
      </colorScale>
    </cfRule>
  </conditionalFormatting>
  <conditionalFormatting sqref="P76">
    <cfRule type="colorScale" priority="1618">
      <colorScale>
        <cfvo type="min"/>
        <cfvo type="percentile" val="50"/>
        <cfvo type="max"/>
        <color rgb="FFF8696B"/>
        <color rgb="FFFFEB84"/>
        <color rgb="FF63BE7B"/>
      </colorScale>
    </cfRule>
  </conditionalFormatting>
  <conditionalFormatting sqref="P76">
    <cfRule type="colorScale" priority="1617">
      <colorScale>
        <cfvo type="min"/>
        <cfvo type="percentile" val="50"/>
        <cfvo type="max"/>
        <color rgb="FFF8696B"/>
        <color rgb="FFFFEB84"/>
        <color rgb="FF63BE7B"/>
      </colorScale>
    </cfRule>
  </conditionalFormatting>
  <conditionalFormatting sqref="P77">
    <cfRule type="colorScale" priority="1615">
      <colorScale>
        <cfvo type="min"/>
        <cfvo type="percentile" val="50"/>
        <cfvo type="max"/>
        <color rgb="FFF8696B"/>
        <color rgb="FFFFEB84"/>
        <color rgb="FF63BE7B"/>
      </colorScale>
    </cfRule>
  </conditionalFormatting>
  <conditionalFormatting sqref="P75">
    <cfRule type="colorScale" priority="1614">
      <colorScale>
        <cfvo type="min"/>
        <cfvo type="percentile" val="50"/>
        <cfvo type="max"/>
        <color rgb="FFF8696B"/>
        <color rgb="FFFFEB84"/>
        <color rgb="FF63BE7B"/>
      </colorScale>
    </cfRule>
  </conditionalFormatting>
  <conditionalFormatting sqref="P77">
    <cfRule type="colorScale" priority="1613">
      <colorScale>
        <cfvo type="min"/>
        <cfvo type="percentile" val="50"/>
        <cfvo type="max"/>
        <color rgb="FFF8696B"/>
        <color rgb="FFFFEB84"/>
        <color rgb="FF63BE7B"/>
      </colorScale>
    </cfRule>
  </conditionalFormatting>
  <conditionalFormatting sqref="P76">
    <cfRule type="colorScale" priority="1612">
      <colorScale>
        <cfvo type="min"/>
        <cfvo type="percentile" val="50"/>
        <cfvo type="max"/>
        <color rgb="FFF8696B"/>
        <color rgb="FFFFEB84"/>
        <color rgb="FF63BE7B"/>
      </colorScale>
    </cfRule>
  </conditionalFormatting>
  <conditionalFormatting sqref="P77">
    <cfRule type="colorScale" priority="1610">
      <colorScale>
        <cfvo type="min"/>
        <cfvo type="percentile" val="50"/>
        <cfvo type="max"/>
        <color rgb="FFF8696B"/>
        <color rgb="FFFFEB84"/>
        <color rgb="FF63BE7B"/>
      </colorScale>
    </cfRule>
  </conditionalFormatting>
  <conditionalFormatting sqref="P76">
    <cfRule type="colorScale" priority="1609">
      <colorScale>
        <cfvo type="min"/>
        <cfvo type="percentile" val="50"/>
        <cfvo type="max"/>
        <color rgb="FFF8696B"/>
        <color rgb="FFFFEB84"/>
        <color rgb="FF63BE7B"/>
      </colorScale>
    </cfRule>
  </conditionalFormatting>
  <conditionalFormatting sqref="P74">
    <cfRule type="colorScale" priority="1608">
      <colorScale>
        <cfvo type="min"/>
        <cfvo type="percentile" val="50"/>
        <cfvo type="max"/>
        <color rgb="FFF8696B"/>
        <color rgb="FFFFEB84"/>
        <color rgb="FF63BE7B"/>
      </colorScale>
    </cfRule>
  </conditionalFormatting>
  <conditionalFormatting sqref="P75">
    <cfRule type="colorScale" priority="1607">
      <colorScale>
        <cfvo type="min"/>
        <cfvo type="percentile" val="50"/>
        <cfvo type="max"/>
        <color rgb="FFF8696B"/>
        <color rgb="FFFFEB84"/>
        <color rgb="FF63BE7B"/>
      </colorScale>
    </cfRule>
  </conditionalFormatting>
  <conditionalFormatting sqref="P76">
    <cfRule type="colorScale" priority="1606">
      <colorScale>
        <cfvo type="min"/>
        <cfvo type="percentile" val="50"/>
        <cfvo type="max"/>
        <color rgb="FFF8696B"/>
        <color rgb="FFFFEB84"/>
        <color rgb="FF63BE7B"/>
      </colorScale>
    </cfRule>
  </conditionalFormatting>
  <conditionalFormatting sqref="P76">
    <cfRule type="colorScale" priority="1605">
      <colorScale>
        <cfvo type="min"/>
        <cfvo type="percentile" val="50"/>
        <cfvo type="max"/>
        <color rgb="FFF8696B"/>
        <color rgb="FFFFEB84"/>
        <color rgb="FF63BE7B"/>
      </colorScale>
    </cfRule>
  </conditionalFormatting>
  <conditionalFormatting sqref="P76">
    <cfRule type="colorScale" priority="1604">
      <colorScale>
        <cfvo type="min"/>
        <cfvo type="percentile" val="50"/>
        <cfvo type="max"/>
        <color rgb="FFF8696B"/>
        <color rgb="FFFFEB84"/>
        <color rgb="FF63BE7B"/>
      </colorScale>
    </cfRule>
  </conditionalFormatting>
  <conditionalFormatting sqref="P77">
    <cfRule type="colorScale" priority="1602">
      <colorScale>
        <cfvo type="min"/>
        <cfvo type="percentile" val="50"/>
        <cfvo type="max"/>
        <color rgb="FFF8696B"/>
        <color rgb="FFFFEB84"/>
        <color rgb="FF63BE7B"/>
      </colorScale>
    </cfRule>
  </conditionalFormatting>
  <conditionalFormatting sqref="P75">
    <cfRule type="colorScale" priority="1601">
      <colorScale>
        <cfvo type="min"/>
        <cfvo type="percentile" val="50"/>
        <cfvo type="max"/>
        <color rgb="FFF8696B"/>
        <color rgb="FFFFEB84"/>
        <color rgb="FF63BE7B"/>
      </colorScale>
    </cfRule>
  </conditionalFormatting>
  <conditionalFormatting sqref="P74">
    <cfRule type="colorScale" priority="1600">
      <colorScale>
        <cfvo type="min"/>
        <cfvo type="percentile" val="50"/>
        <cfvo type="max"/>
        <color rgb="FFF8696B"/>
        <color rgb="FFFFEB84"/>
        <color rgb="FF63BE7B"/>
      </colorScale>
    </cfRule>
  </conditionalFormatting>
  <conditionalFormatting sqref="P75">
    <cfRule type="colorScale" priority="1599">
      <colorScale>
        <cfvo type="min"/>
        <cfvo type="percentile" val="50"/>
        <cfvo type="max"/>
        <color rgb="FFF8696B"/>
        <color rgb="FFFFEB84"/>
        <color rgb="FF63BE7B"/>
      </colorScale>
    </cfRule>
  </conditionalFormatting>
  <conditionalFormatting sqref="P76">
    <cfRule type="colorScale" priority="1597">
      <colorScale>
        <cfvo type="min"/>
        <cfvo type="percentile" val="50"/>
        <cfvo type="max"/>
        <color rgb="FFF8696B"/>
        <color rgb="FFFFEB84"/>
        <color rgb="FF63BE7B"/>
      </colorScale>
    </cfRule>
  </conditionalFormatting>
  <conditionalFormatting sqref="P77">
    <cfRule type="colorScale" priority="1594">
      <colorScale>
        <cfvo type="min"/>
        <cfvo type="percentile" val="50"/>
        <cfvo type="max"/>
        <color rgb="FFF8696B"/>
        <color rgb="FFFFEB84"/>
        <color rgb="FF63BE7B"/>
      </colorScale>
    </cfRule>
  </conditionalFormatting>
  <conditionalFormatting sqref="P76">
    <cfRule type="colorScale" priority="1593">
      <colorScale>
        <cfvo type="min"/>
        <cfvo type="percentile" val="50"/>
        <cfvo type="max"/>
        <color rgb="FFF8696B"/>
        <color rgb="FFFFEB84"/>
        <color rgb="FF63BE7B"/>
      </colorScale>
    </cfRule>
  </conditionalFormatting>
  <conditionalFormatting sqref="P77">
    <cfRule type="colorScale" priority="1591">
      <colorScale>
        <cfvo type="min"/>
        <cfvo type="percentile" val="50"/>
        <cfvo type="max"/>
        <color rgb="FFF8696B"/>
        <color rgb="FFFFEB84"/>
        <color rgb="FF63BE7B"/>
      </colorScale>
    </cfRule>
  </conditionalFormatting>
  <conditionalFormatting sqref="P74">
    <cfRule type="colorScale" priority="1590">
      <colorScale>
        <cfvo type="min"/>
        <cfvo type="percentile" val="50"/>
        <cfvo type="max"/>
        <color rgb="FFF8696B"/>
        <color rgb="FFFFEB84"/>
        <color rgb="FF63BE7B"/>
      </colorScale>
    </cfRule>
  </conditionalFormatting>
  <conditionalFormatting sqref="P75">
    <cfRule type="colorScale" priority="1588">
      <colorScale>
        <cfvo type="min"/>
        <cfvo type="percentile" val="50"/>
        <cfvo type="max"/>
        <color rgb="FFF8696B"/>
        <color rgb="FFFFEB84"/>
        <color rgb="FF63BE7B"/>
      </colorScale>
    </cfRule>
  </conditionalFormatting>
  <conditionalFormatting sqref="P76">
    <cfRule type="colorScale" priority="1587">
      <colorScale>
        <cfvo type="min"/>
        <cfvo type="percentile" val="50"/>
        <cfvo type="max"/>
        <color rgb="FFF8696B"/>
        <color rgb="FFFFEB84"/>
        <color rgb="FF63BE7B"/>
      </colorScale>
    </cfRule>
  </conditionalFormatting>
  <conditionalFormatting sqref="P77">
    <cfRule type="colorScale" priority="1585">
      <colorScale>
        <cfvo type="min"/>
        <cfvo type="percentile" val="50"/>
        <cfvo type="max"/>
        <color rgb="FFF8696B"/>
        <color rgb="FFFFEB84"/>
        <color rgb="FF63BE7B"/>
      </colorScale>
    </cfRule>
  </conditionalFormatting>
  <conditionalFormatting sqref="P77">
    <cfRule type="colorScale" priority="1584">
      <colorScale>
        <cfvo type="min"/>
        <cfvo type="percentile" val="50"/>
        <cfvo type="max"/>
        <color rgb="FFF8696B"/>
        <color rgb="FFFFEB84"/>
        <color rgb="FF63BE7B"/>
      </colorScale>
    </cfRule>
  </conditionalFormatting>
  <conditionalFormatting sqref="P75">
    <cfRule type="colorScale" priority="1583">
      <colorScale>
        <cfvo type="min"/>
        <cfvo type="percentile" val="50"/>
        <cfvo type="max"/>
        <color rgb="FFF8696B"/>
        <color rgb="FFFFEB84"/>
        <color rgb="FF63BE7B"/>
      </colorScale>
    </cfRule>
  </conditionalFormatting>
  <conditionalFormatting sqref="P77">
    <cfRule type="colorScale" priority="1582">
      <colorScale>
        <cfvo type="min"/>
        <cfvo type="percentile" val="50"/>
        <cfvo type="max"/>
        <color rgb="FFF8696B"/>
        <color rgb="FFFFEB84"/>
        <color rgb="FF63BE7B"/>
      </colorScale>
    </cfRule>
  </conditionalFormatting>
  <conditionalFormatting sqref="P75">
    <cfRule type="colorScale" priority="1580">
      <colorScale>
        <cfvo type="min"/>
        <cfvo type="percentile" val="50"/>
        <cfvo type="max"/>
        <color rgb="FFF8696B"/>
        <color rgb="FFFFEB84"/>
        <color rgb="FF63BE7B"/>
      </colorScale>
    </cfRule>
  </conditionalFormatting>
  <conditionalFormatting sqref="P75">
    <cfRule type="colorScale" priority="1579">
      <colorScale>
        <cfvo type="min"/>
        <cfvo type="percentile" val="50"/>
        <cfvo type="max"/>
        <color rgb="FFF8696B"/>
        <color rgb="FFFFEB84"/>
        <color rgb="FF63BE7B"/>
      </colorScale>
    </cfRule>
  </conditionalFormatting>
  <conditionalFormatting sqref="P76">
    <cfRule type="colorScale" priority="1578">
      <colorScale>
        <cfvo type="min"/>
        <cfvo type="percentile" val="50"/>
        <cfvo type="max"/>
        <color rgb="FFF8696B"/>
        <color rgb="FFFFEB84"/>
        <color rgb="FF63BE7B"/>
      </colorScale>
    </cfRule>
  </conditionalFormatting>
  <conditionalFormatting sqref="P77">
    <cfRule type="colorScale" priority="1576">
      <colorScale>
        <cfvo type="min"/>
        <cfvo type="percentile" val="50"/>
        <cfvo type="max"/>
        <color rgb="FFF8696B"/>
        <color rgb="FFFFEB84"/>
        <color rgb="FF63BE7B"/>
      </colorScale>
    </cfRule>
  </conditionalFormatting>
  <conditionalFormatting sqref="P77">
    <cfRule type="colorScale" priority="1575">
      <colorScale>
        <cfvo type="min"/>
        <cfvo type="percentile" val="50"/>
        <cfvo type="max"/>
        <color rgb="FFF8696B"/>
        <color rgb="FFFFEB84"/>
        <color rgb="FF63BE7B"/>
      </colorScale>
    </cfRule>
  </conditionalFormatting>
  <conditionalFormatting sqref="P76">
    <cfRule type="colorScale" priority="1574">
      <colorScale>
        <cfvo type="min"/>
        <cfvo type="percentile" val="50"/>
        <cfvo type="max"/>
        <color rgb="FFF8696B"/>
        <color rgb="FFFFEB84"/>
        <color rgb="FF63BE7B"/>
      </colorScale>
    </cfRule>
  </conditionalFormatting>
  <conditionalFormatting sqref="P75">
    <cfRule type="colorScale" priority="1572">
      <colorScale>
        <cfvo type="min"/>
        <cfvo type="percentile" val="50"/>
        <cfvo type="max"/>
        <color rgb="FFF8696B"/>
        <color rgb="FFFFEB84"/>
        <color rgb="FF63BE7B"/>
      </colorScale>
    </cfRule>
  </conditionalFormatting>
  <conditionalFormatting sqref="P76">
    <cfRule type="colorScale" priority="1571">
      <colorScale>
        <cfvo type="min"/>
        <cfvo type="percentile" val="50"/>
        <cfvo type="max"/>
        <color rgb="FFF8696B"/>
        <color rgb="FFFFEB84"/>
        <color rgb="FF63BE7B"/>
      </colorScale>
    </cfRule>
  </conditionalFormatting>
  <conditionalFormatting sqref="P77">
    <cfRule type="colorScale" priority="1569">
      <colorScale>
        <cfvo type="min"/>
        <cfvo type="percentile" val="50"/>
        <cfvo type="max"/>
        <color rgb="FFF8696B"/>
        <color rgb="FFFFEB84"/>
        <color rgb="FF63BE7B"/>
      </colorScale>
    </cfRule>
  </conditionalFormatting>
  <conditionalFormatting sqref="P75">
    <cfRule type="colorScale" priority="1566">
      <colorScale>
        <cfvo type="min"/>
        <cfvo type="percentile" val="50"/>
        <cfvo type="max"/>
        <color rgb="FFF8696B"/>
        <color rgb="FFFFEB84"/>
        <color rgb="FF63BE7B"/>
      </colorScale>
    </cfRule>
  </conditionalFormatting>
  <conditionalFormatting sqref="P76">
    <cfRule type="colorScale" priority="1565">
      <colorScale>
        <cfvo type="min"/>
        <cfvo type="percentile" val="50"/>
        <cfvo type="max"/>
        <color rgb="FFF8696B"/>
        <color rgb="FFFFEB84"/>
        <color rgb="FF63BE7B"/>
      </colorScale>
    </cfRule>
  </conditionalFormatting>
  <conditionalFormatting sqref="P77">
    <cfRule type="colorScale" priority="1563">
      <colorScale>
        <cfvo type="min"/>
        <cfvo type="percentile" val="50"/>
        <cfvo type="max"/>
        <color rgb="FFF8696B"/>
        <color rgb="FFFFEB84"/>
        <color rgb="FF63BE7B"/>
      </colorScale>
    </cfRule>
  </conditionalFormatting>
  <conditionalFormatting sqref="P77">
    <cfRule type="colorScale" priority="1562">
      <colorScale>
        <cfvo type="min"/>
        <cfvo type="percentile" val="50"/>
        <cfvo type="max"/>
        <color rgb="FFF8696B"/>
        <color rgb="FFFFEB84"/>
        <color rgb="FF63BE7B"/>
      </colorScale>
    </cfRule>
  </conditionalFormatting>
  <conditionalFormatting sqref="P78">
    <cfRule type="colorScale" priority="1560">
      <colorScale>
        <cfvo type="min"/>
        <cfvo type="percentile" val="50"/>
        <cfvo type="max"/>
        <color rgb="FFF8696B"/>
        <color rgb="FFFFEB84"/>
        <color rgb="FF63BE7B"/>
      </colorScale>
    </cfRule>
  </conditionalFormatting>
  <conditionalFormatting sqref="P79">
    <cfRule type="colorScale" priority="1561">
      <colorScale>
        <cfvo type="min"/>
        <cfvo type="percentile" val="50"/>
        <cfvo type="max"/>
        <color rgb="FFF8696B"/>
        <color rgb="FFFFEB84"/>
        <color rgb="FF63BE7B"/>
      </colorScale>
    </cfRule>
  </conditionalFormatting>
  <conditionalFormatting sqref="P80">
    <cfRule type="colorScale" priority="1557">
      <colorScale>
        <cfvo type="min"/>
        <cfvo type="percentile" val="50"/>
        <cfvo type="max"/>
        <color rgb="FFF8696B"/>
        <color rgb="FFFFEB84"/>
        <color rgb="FF63BE7B"/>
      </colorScale>
    </cfRule>
  </conditionalFormatting>
  <conditionalFormatting sqref="P81">
    <cfRule type="colorScale" priority="1555">
      <colorScale>
        <cfvo type="min"/>
        <cfvo type="percentile" val="50"/>
        <cfvo type="max"/>
        <color rgb="FFF8696B"/>
        <color rgb="FFFFEB84"/>
        <color rgb="FF63BE7B"/>
      </colorScale>
    </cfRule>
  </conditionalFormatting>
  <conditionalFormatting sqref="P81">
    <cfRule type="colorScale" priority="1554">
      <colorScale>
        <cfvo type="min"/>
        <cfvo type="percentile" val="50"/>
        <cfvo type="max"/>
        <color rgb="FFF8696B"/>
        <color rgb="FFFFEB84"/>
        <color rgb="FF63BE7B"/>
      </colorScale>
    </cfRule>
  </conditionalFormatting>
  <conditionalFormatting sqref="P79">
    <cfRule type="colorScale" priority="1553">
      <colorScale>
        <cfvo type="min"/>
        <cfvo type="percentile" val="50"/>
        <cfvo type="max"/>
        <color rgb="FFF8696B"/>
        <color rgb="FFFFEB84"/>
        <color rgb="FF63BE7B"/>
      </colorScale>
    </cfRule>
  </conditionalFormatting>
  <conditionalFormatting sqref="P81">
    <cfRule type="colorScale" priority="1552">
      <colorScale>
        <cfvo type="min"/>
        <cfvo type="percentile" val="50"/>
        <cfvo type="max"/>
        <color rgb="FFF8696B"/>
        <color rgb="FFFFEB84"/>
        <color rgb="FF63BE7B"/>
      </colorScale>
    </cfRule>
  </conditionalFormatting>
  <conditionalFormatting sqref="P79">
    <cfRule type="colorScale" priority="1550">
      <colorScale>
        <cfvo type="min"/>
        <cfvo type="percentile" val="50"/>
        <cfvo type="max"/>
        <color rgb="FFF8696B"/>
        <color rgb="FFFFEB84"/>
        <color rgb="FF63BE7B"/>
      </colorScale>
    </cfRule>
  </conditionalFormatting>
  <conditionalFormatting sqref="P79">
    <cfRule type="colorScale" priority="1549">
      <colorScale>
        <cfvo type="min"/>
        <cfvo type="percentile" val="50"/>
        <cfvo type="max"/>
        <color rgb="FFF8696B"/>
        <color rgb="FFFFEB84"/>
        <color rgb="FF63BE7B"/>
      </colorScale>
    </cfRule>
  </conditionalFormatting>
  <conditionalFormatting sqref="P80">
    <cfRule type="colorScale" priority="1548">
      <colorScale>
        <cfvo type="min"/>
        <cfvo type="percentile" val="50"/>
        <cfvo type="max"/>
        <color rgb="FFF8696B"/>
        <color rgb="FFFFEB84"/>
        <color rgb="FF63BE7B"/>
      </colorScale>
    </cfRule>
  </conditionalFormatting>
  <conditionalFormatting sqref="P81">
    <cfRule type="colorScale" priority="1546">
      <colorScale>
        <cfvo type="min"/>
        <cfvo type="percentile" val="50"/>
        <cfvo type="max"/>
        <color rgb="FFF8696B"/>
        <color rgb="FFFFEB84"/>
        <color rgb="FF63BE7B"/>
      </colorScale>
    </cfRule>
  </conditionalFormatting>
  <conditionalFormatting sqref="P81">
    <cfRule type="colorScale" priority="1545">
      <colorScale>
        <cfvo type="min"/>
        <cfvo type="percentile" val="50"/>
        <cfvo type="max"/>
        <color rgb="FFF8696B"/>
        <color rgb="FFFFEB84"/>
        <color rgb="FF63BE7B"/>
      </colorScale>
    </cfRule>
  </conditionalFormatting>
  <conditionalFormatting sqref="P80">
    <cfRule type="colorScale" priority="1544">
      <colorScale>
        <cfvo type="min"/>
        <cfvo type="percentile" val="50"/>
        <cfvo type="max"/>
        <color rgb="FFF8696B"/>
        <color rgb="FFFFEB84"/>
        <color rgb="FF63BE7B"/>
      </colorScale>
    </cfRule>
  </conditionalFormatting>
  <conditionalFormatting sqref="P79">
    <cfRule type="colorScale" priority="1542">
      <colorScale>
        <cfvo type="min"/>
        <cfvo type="percentile" val="50"/>
        <cfvo type="max"/>
        <color rgb="FFF8696B"/>
        <color rgb="FFFFEB84"/>
        <color rgb="FF63BE7B"/>
      </colorScale>
    </cfRule>
  </conditionalFormatting>
  <conditionalFormatting sqref="P80">
    <cfRule type="colorScale" priority="1541">
      <colorScale>
        <cfvo type="min"/>
        <cfvo type="percentile" val="50"/>
        <cfvo type="max"/>
        <color rgb="FFF8696B"/>
        <color rgb="FFFFEB84"/>
        <color rgb="FF63BE7B"/>
      </colorScale>
    </cfRule>
  </conditionalFormatting>
  <conditionalFormatting sqref="P81">
    <cfRule type="colorScale" priority="1539">
      <colorScale>
        <cfvo type="min"/>
        <cfvo type="percentile" val="50"/>
        <cfvo type="max"/>
        <color rgb="FFF8696B"/>
        <color rgb="FFFFEB84"/>
        <color rgb="FF63BE7B"/>
      </colorScale>
    </cfRule>
  </conditionalFormatting>
  <conditionalFormatting sqref="P79">
    <cfRule type="colorScale" priority="1536">
      <colorScale>
        <cfvo type="min"/>
        <cfvo type="percentile" val="50"/>
        <cfvo type="max"/>
        <color rgb="FFF8696B"/>
        <color rgb="FFFFEB84"/>
        <color rgb="FF63BE7B"/>
      </colorScale>
    </cfRule>
  </conditionalFormatting>
  <conditionalFormatting sqref="P80">
    <cfRule type="colorScale" priority="1535">
      <colorScale>
        <cfvo type="min"/>
        <cfvo type="percentile" val="50"/>
        <cfvo type="max"/>
        <color rgb="FFF8696B"/>
        <color rgb="FFFFEB84"/>
        <color rgb="FF63BE7B"/>
      </colorScale>
    </cfRule>
  </conditionalFormatting>
  <conditionalFormatting sqref="P81">
    <cfRule type="colorScale" priority="1533">
      <colorScale>
        <cfvo type="min"/>
        <cfvo type="percentile" val="50"/>
        <cfvo type="max"/>
        <color rgb="FFF8696B"/>
        <color rgb="FFFFEB84"/>
        <color rgb="FF63BE7B"/>
      </colorScale>
    </cfRule>
  </conditionalFormatting>
  <conditionalFormatting sqref="P81">
    <cfRule type="colorScale" priority="1532">
      <colorScale>
        <cfvo type="min"/>
        <cfvo type="percentile" val="50"/>
        <cfvo type="max"/>
        <color rgb="FFF8696B"/>
        <color rgb="FFFFEB84"/>
        <color rgb="FF63BE7B"/>
      </colorScale>
    </cfRule>
  </conditionalFormatting>
  <conditionalFormatting sqref="P78">
    <cfRule type="colorScale" priority="1531">
      <colorScale>
        <cfvo type="min"/>
        <cfvo type="percentile" val="50"/>
        <cfvo type="max"/>
        <color rgb="FFF8696B"/>
        <color rgb="FFFFEB84"/>
        <color rgb="FF63BE7B"/>
      </colorScale>
    </cfRule>
  </conditionalFormatting>
  <conditionalFormatting sqref="P78">
    <cfRule type="colorScale" priority="1528">
      <colorScale>
        <cfvo type="min"/>
        <cfvo type="percentile" val="50"/>
        <cfvo type="max"/>
        <color rgb="FFF8696B"/>
        <color rgb="FFFFEB84"/>
        <color rgb="FF63BE7B"/>
      </colorScale>
    </cfRule>
  </conditionalFormatting>
  <conditionalFormatting sqref="P78">
    <cfRule type="colorScale" priority="1527">
      <colorScale>
        <cfvo type="min"/>
        <cfvo type="percentile" val="50"/>
        <cfvo type="max"/>
        <color rgb="FFF8696B"/>
        <color rgb="FFFFEB84"/>
        <color rgb="FF63BE7B"/>
      </colorScale>
    </cfRule>
  </conditionalFormatting>
  <conditionalFormatting sqref="P78">
    <cfRule type="colorScale" priority="1526">
      <colorScale>
        <cfvo type="min"/>
        <cfvo type="percentile" val="50"/>
        <cfvo type="max"/>
        <color rgb="FFF8696B"/>
        <color rgb="FFFFEB84"/>
        <color rgb="FF63BE7B"/>
      </colorScale>
    </cfRule>
  </conditionalFormatting>
  <conditionalFormatting sqref="P79">
    <cfRule type="colorScale" priority="1525">
      <colorScale>
        <cfvo type="min"/>
        <cfvo type="percentile" val="50"/>
        <cfvo type="max"/>
        <color rgb="FFF8696B"/>
        <color rgb="FFFFEB84"/>
        <color rgb="FF63BE7B"/>
      </colorScale>
    </cfRule>
  </conditionalFormatting>
  <conditionalFormatting sqref="P80">
    <cfRule type="colorScale" priority="1524">
      <colorScale>
        <cfvo type="min"/>
        <cfvo type="percentile" val="50"/>
        <cfvo type="max"/>
        <color rgb="FFF8696B"/>
        <color rgb="FFFFEB84"/>
        <color rgb="FF63BE7B"/>
      </colorScale>
    </cfRule>
  </conditionalFormatting>
  <conditionalFormatting sqref="P81">
    <cfRule type="colorScale" priority="1520">
      <colorScale>
        <cfvo type="min"/>
        <cfvo type="percentile" val="50"/>
        <cfvo type="max"/>
        <color rgb="FFF8696B"/>
        <color rgb="FFFFEB84"/>
        <color rgb="FF63BE7B"/>
      </colorScale>
    </cfRule>
  </conditionalFormatting>
  <conditionalFormatting sqref="P78">
    <cfRule type="colorScale" priority="1519">
      <colorScale>
        <cfvo type="min"/>
        <cfvo type="percentile" val="50"/>
        <cfvo type="max"/>
        <color rgb="FFF8696B"/>
        <color rgb="FFFFEB84"/>
        <color rgb="FF63BE7B"/>
      </colorScale>
    </cfRule>
  </conditionalFormatting>
  <conditionalFormatting sqref="P78">
    <cfRule type="colorScale" priority="1518">
      <colorScale>
        <cfvo type="min"/>
        <cfvo type="percentile" val="50"/>
        <cfvo type="max"/>
        <color rgb="FFF8696B"/>
        <color rgb="FFFFEB84"/>
        <color rgb="FF63BE7B"/>
      </colorScale>
    </cfRule>
  </conditionalFormatting>
  <conditionalFormatting sqref="P78">
    <cfRule type="colorScale" priority="1517">
      <colorScale>
        <cfvo type="min"/>
        <cfvo type="percentile" val="50"/>
        <cfvo type="max"/>
        <color rgb="FFF8696B"/>
        <color rgb="FFFFEB84"/>
        <color rgb="FF63BE7B"/>
      </colorScale>
    </cfRule>
  </conditionalFormatting>
  <conditionalFormatting sqref="P80">
    <cfRule type="colorScale" priority="1516">
      <colorScale>
        <cfvo type="min"/>
        <cfvo type="percentile" val="50"/>
        <cfvo type="max"/>
        <color rgb="FFF8696B"/>
        <color rgb="FFFFEB84"/>
        <color rgb="FF63BE7B"/>
      </colorScale>
    </cfRule>
  </conditionalFormatting>
  <conditionalFormatting sqref="P79">
    <cfRule type="colorScale" priority="1515">
      <colorScale>
        <cfvo type="min"/>
        <cfvo type="percentile" val="50"/>
        <cfvo type="max"/>
        <color rgb="FFF8696B"/>
        <color rgb="FFFFEB84"/>
        <color rgb="FF63BE7B"/>
      </colorScale>
    </cfRule>
  </conditionalFormatting>
  <conditionalFormatting sqref="P80">
    <cfRule type="colorScale" priority="1514">
      <colorScale>
        <cfvo type="min"/>
        <cfvo type="percentile" val="50"/>
        <cfvo type="max"/>
        <color rgb="FFF8696B"/>
        <color rgb="FFFFEB84"/>
        <color rgb="FF63BE7B"/>
      </colorScale>
    </cfRule>
  </conditionalFormatting>
  <conditionalFormatting sqref="P80">
    <cfRule type="colorScale" priority="1513">
      <colorScale>
        <cfvo type="min"/>
        <cfvo type="percentile" val="50"/>
        <cfvo type="max"/>
        <color rgb="FFF8696B"/>
        <color rgb="FFFFEB84"/>
        <color rgb="FF63BE7B"/>
      </colorScale>
    </cfRule>
  </conditionalFormatting>
  <conditionalFormatting sqref="P81">
    <cfRule type="colorScale" priority="1511">
      <colorScale>
        <cfvo type="min"/>
        <cfvo type="percentile" val="50"/>
        <cfvo type="max"/>
        <color rgb="FFF8696B"/>
        <color rgb="FFFFEB84"/>
        <color rgb="FF63BE7B"/>
      </colorScale>
    </cfRule>
  </conditionalFormatting>
  <conditionalFormatting sqref="P79">
    <cfRule type="colorScale" priority="1510">
      <colorScale>
        <cfvo type="min"/>
        <cfvo type="percentile" val="50"/>
        <cfvo type="max"/>
        <color rgb="FFF8696B"/>
        <color rgb="FFFFEB84"/>
        <color rgb="FF63BE7B"/>
      </colorScale>
    </cfRule>
  </conditionalFormatting>
  <conditionalFormatting sqref="P81">
    <cfRule type="colorScale" priority="1509">
      <colorScale>
        <cfvo type="min"/>
        <cfvo type="percentile" val="50"/>
        <cfvo type="max"/>
        <color rgb="FFF8696B"/>
        <color rgb="FFFFEB84"/>
        <color rgb="FF63BE7B"/>
      </colorScale>
    </cfRule>
  </conditionalFormatting>
  <conditionalFormatting sqref="P80">
    <cfRule type="colorScale" priority="1508">
      <colorScale>
        <cfvo type="min"/>
        <cfvo type="percentile" val="50"/>
        <cfvo type="max"/>
        <color rgb="FFF8696B"/>
        <color rgb="FFFFEB84"/>
        <color rgb="FF63BE7B"/>
      </colorScale>
    </cfRule>
  </conditionalFormatting>
  <conditionalFormatting sqref="P81">
    <cfRule type="colorScale" priority="1506">
      <colorScale>
        <cfvo type="min"/>
        <cfvo type="percentile" val="50"/>
        <cfvo type="max"/>
        <color rgb="FFF8696B"/>
        <color rgb="FFFFEB84"/>
        <color rgb="FF63BE7B"/>
      </colorScale>
    </cfRule>
  </conditionalFormatting>
  <conditionalFormatting sqref="P80">
    <cfRule type="colorScale" priority="1505">
      <colorScale>
        <cfvo type="min"/>
        <cfvo type="percentile" val="50"/>
        <cfvo type="max"/>
        <color rgb="FFF8696B"/>
        <color rgb="FFFFEB84"/>
        <color rgb="FF63BE7B"/>
      </colorScale>
    </cfRule>
  </conditionalFormatting>
  <conditionalFormatting sqref="P78">
    <cfRule type="colorScale" priority="1504">
      <colorScale>
        <cfvo type="min"/>
        <cfvo type="percentile" val="50"/>
        <cfvo type="max"/>
        <color rgb="FFF8696B"/>
        <color rgb="FFFFEB84"/>
        <color rgb="FF63BE7B"/>
      </colorScale>
    </cfRule>
  </conditionalFormatting>
  <conditionalFormatting sqref="P79">
    <cfRule type="colorScale" priority="1503">
      <colorScale>
        <cfvo type="min"/>
        <cfvo type="percentile" val="50"/>
        <cfvo type="max"/>
        <color rgb="FFF8696B"/>
        <color rgb="FFFFEB84"/>
        <color rgb="FF63BE7B"/>
      </colorScale>
    </cfRule>
  </conditionalFormatting>
  <conditionalFormatting sqref="P80">
    <cfRule type="colorScale" priority="1502">
      <colorScale>
        <cfvo type="min"/>
        <cfvo type="percentile" val="50"/>
        <cfvo type="max"/>
        <color rgb="FFF8696B"/>
        <color rgb="FFFFEB84"/>
        <color rgb="FF63BE7B"/>
      </colorScale>
    </cfRule>
  </conditionalFormatting>
  <conditionalFormatting sqref="P80">
    <cfRule type="colorScale" priority="1501">
      <colorScale>
        <cfvo type="min"/>
        <cfvo type="percentile" val="50"/>
        <cfvo type="max"/>
        <color rgb="FFF8696B"/>
        <color rgb="FFFFEB84"/>
        <color rgb="FF63BE7B"/>
      </colorScale>
    </cfRule>
  </conditionalFormatting>
  <conditionalFormatting sqref="P80">
    <cfRule type="colorScale" priority="1500">
      <colorScale>
        <cfvo type="min"/>
        <cfvo type="percentile" val="50"/>
        <cfvo type="max"/>
        <color rgb="FFF8696B"/>
        <color rgb="FFFFEB84"/>
        <color rgb="FF63BE7B"/>
      </colorScale>
    </cfRule>
  </conditionalFormatting>
  <conditionalFormatting sqref="P81">
    <cfRule type="colorScale" priority="1498">
      <colorScale>
        <cfvo type="min"/>
        <cfvo type="percentile" val="50"/>
        <cfvo type="max"/>
        <color rgb="FFF8696B"/>
        <color rgb="FFFFEB84"/>
        <color rgb="FF63BE7B"/>
      </colorScale>
    </cfRule>
  </conditionalFormatting>
  <conditionalFormatting sqref="P79">
    <cfRule type="colorScale" priority="1497">
      <colorScale>
        <cfvo type="min"/>
        <cfvo type="percentile" val="50"/>
        <cfvo type="max"/>
        <color rgb="FFF8696B"/>
        <color rgb="FFFFEB84"/>
        <color rgb="FF63BE7B"/>
      </colorScale>
    </cfRule>
  </conditionalFormatting>
  <conditionalFormatting sqref="P78">
    <cfRule type="colorScale" priority="1496">
      <colorScale>
        <cfvo type="min"/>
        <cfvo type="percentile" val="50"/>
        <cfvo type="max"/>
        <color rgb="FFF8696B"/>
        <color rgb="FFFFEB84"/>
        <color rgb="FF63BE7B"/>
      </colorScale>
    </cfRule>
  </conditionalFormatting>
  <conditionalFormatting sqref="P79">
    <cfRule type="colorScale" priority="1495">
      <colorScale>
        <cfvo type="min"/>
        <cfvo type="percentile" val="50"/>
        <cfvo type="max"/>
        <color rgb="FFF8696B"/>
        <color rgb="FFFFEB84"/>
        <color rgb="FF63BE7B"/>
      </colorScale>
    </cfRule>
  </conditionalFormatting>
  <conditionalFormatting sqref="P80">
    <cfRule type="colorScale" priority="1493">
      <colorScale>
        <cfvo type="min"/>
        <cfvo type="percentile" val="50"/>
        <cfvo type="max"/>
        <color rgb="FFF8696B"/>
        <color rgb="FFFFEB84"/>
        <color rgb="FF63BE7B"/>
      </colorScale>
    </cfRule>
  </conditionalFormatting>
  <conditionalFormatting sqref="P81">
    <cfRule type="colorScale" priority="1490">
      <colorScale>
        <cfvo type="min"/>
        <cfvo type="percentile" val="50"/>
        <cfvo type="max"/>
        <color rgb="FFF8696B"/>
        <color rgb="FFFFEB84"/>
        <color rgb="FF63BE7B"/>
      </colorScale>
    </cfRule>
  </conditionalFormatting>
  <conditionalFormatting sqref="P80">
    <cfRule type="colorScale" priority="1489">
      <colorScale>
        <cfvo type="min"/>
        <cfvo type="percentile" val="50"/>
        <cfvo type="max"/>
        <color rgb="FFF8696B"/>
        <color rgb="FFFFEB84"/>
        <color rgb="FF63BE7B"/>
      </colorScale>
    </cfRule>
  </conditionalFormatting>
  <conditionalFormatting sqref="P81">
    <cfRule type="colorScale" priority="1487">
      <colorScale>
        <cfvo type="min"/>
        <cfvo type="percentile" val="50"/>
        <cfvo type="max"/>
        <color rgb="FFF8696B"/>
        <color rgb="FFFFEB84"/>
        <color rgb="FF63BE7B"/>
      </colorScale>
    </cfRule>
  </conditionalFormatting>
  <conditionalFormatting sqref="P78">
    <cfRule type="colorScale" priority="1486">
      <colorScale>
        <cfvo type="min"/>
        <cfvo type="percentile" val="50"/>
        <cfvo type="max"/>
        <color rgb="FFF8696B"/>
        <color rgb="FFFFEB84"/>
        <color rgb="FF63BE7B"/>
      </colorScale>
    </cfRule>
  </conditionalFormatting>
  <conditionalFormatting sqref="P79">
    <cfRule type="colorScale" priority="1484">
      <colorScale>
        <cfvo type="min"/>
        <cfvo type="percentile" val="50"/>
        <cfvo type="max"/>
        <color rgb="FFF8696B"/>
        <color rgb="FFFFEB84"/>
        <color rgb="FF63BE7B"/>
      </colorScale>
    </cfRule>
  </conditionalFormatting>
  <conditionalFormatting sqref="P80">
    <cfRule type="colorScale" priority="1483">
      <colorScale>
        <cfvo type="min"/>
        <cfvo type="percentile" val="50"/>
        <cfvo type="max"/>
        <color rgb="FFF8696B"/>
        <color rgb="FFFFEB84"/>
        <color rgb="FF63BE7B"/>
      </colorScale>
    </cfRule>
  </conditionalFormatting>
  <conditionalFormatting sqref="P81">
    <cfRule type="colorScale" priority="1481">
      <colorScale>
        <cfvo type="min"/>
        <cfvo type="percentile" val="50"/>
        <cfvo type="max"/>
        <color rgb="FFF8696B"/>
        <color rgb="FFFFEB84"/>
        <color rgb="FF63BE7B"/>
      </colorScale>
    </cfRule>
  </conditionalFormatting>
  <conditionalFormatting sqref="P81">
    <cfRule type="colorScale" priority="1480">
      <colorScale>
        <cfvo type="min"/>
        <cfvo type="percentile" val="50"/>
        <cfvo type="max"/>
        <color rgb="FFF8696B"/>
        <color rgb="FFFFEB84"/>
        <color rgb="FF63BE7B"/>
      </colorScale>
    </cfRule>
  </conditionalFormatting>
  <conditionalFormatting sqref="P79">
    <cfRule type="colorScale" priority="1479">
      <colorScale>
        <cfvo type="min"/>
        <cfvo type="percentile" val="50"/>
        <cfvo type="max"/>
        <color rgb="FFF8696B"/>
        <color rgb="FFFFEB84"/>
        <color rgb="FF63BE7B"/>
      </colorScale>
    </cfRule>
  </conditionalFormatting>
  <conditionalFormatting sqref="P81">
    <cfRule type="colorScale" priority="1478">
      <colorScale>
        <cfvo type="min"/>
        <cfvo type="percentile" val="50"/>
        <cfvo type="max"/>
        <color rgb="FFF8696B"/>
        <color rgb="FFFFEB84"/>
        <color rgb="FF63BE7B"/>
      </colorScale>
    </cfRule>
  </conditionalFormatting>
  <conditionalFormatting sqref="P79">
    <cfRule type="colorScale" priority="1476">
      <colorScale>
        <cfvo type="min"/>
        <cfvo type="percentile" val="50"/>
        <cfvo type="max"/>
        <color rgb="FFF8696B"/>
        <color rgb="FFFFEB84"/>
        <color rgb="FF63BE7B"/>
      </colorScale>
    </cfRule>
  </conditionalFormatting>
  <conditionalFormatting sqref="P79">
    <cfRule type="colorScale" priority="1475">
      <colorScale>
        <cfvo type="min"/>
        <cfvo type="percentile" val="50"/>
        <cfvo type="max"/>
        <color rgb="FFF8696B"/>
        <color rgb="FFFFEB84"/>
        <color rgb="FF63BE7B"/>
      </colorScale>
    </cfRule>
  </conditionalFormatting>
  <conditionalFormatting sqref="P80">
    <cfRule type="colorScale" priority="1474">
      <colorScale>
        <cfvo type="min"/>
        <cfvo type="percentile" val="50"/>
        <cfvo type="max"/>
        <color rgb="FFF8696B"/>
        <color rgb="FFFFEB84"/>
        <color rgb="FF63BE7B"/>
      </colorScale>
    </cfRule>
  </conditionalFormatting>
  <conditionalFormatting sqref="P81">
    <cfRule type="colorScale" priority="1472">
      <colorScale>
        <cfvo type="min"/>
        <cfvo type="percentile" val="50"/>
        <cfvo type="max"/>
        <color rgb="FFF8696B"/>
        <color rgb="FFFFEB84"/>
        <color rgb="FF63BE7B"/>
      </colorScale>
    </cfRule>
  </conditionalFormatting>
  <conditionalFormatting sqref="P81">
    <cfRule type="colorScale" priority="1471">
      <colorScale>
        <cfvo type="min"/>
        <cfvo type="percentile" val="50"/>
        <cfvo type="max"/>
        <color rgb="FFF8696B"/>
        <color rgb="FFFFEB84"/>
        <color rgb="FF63BE7B"/>
      </colorScale>
    </cfRule>
  </conditionalFormatting>
  <conditionalFormatting sqref="P80">
    <cfRule type="colorScale" priority="1470">
      <colorScale>
        <cfvo type="min"/>
        <cfvo type="percentile" val="50"/>
        <cfvo type="max"/>
        <color rgb="FFF8696B"/>
        <color rgb="FFFFEB84"/>
        <color rgb="FF63BE7B"/>
      </colorScale>
    </cfRule>
  </conditionalFormatting>
  <conditionalFormatting sqref="P79">
    <cfRule type="colorScale" priority="1468">
      <colorScale>
        <cfvo type="min"/>
        <cfvo type="percentile" val="50"/>
        <cfvo type="max"/>
        <color rgb="FFF8696B"/>
        <color rgb="FFFFEB84"/>
        <color rgb="FF63BE7B"/>
      </colorScale>
    </cfRule>
  </conditionalFormatting>
  <conditionalFormatting sqref="P80">
    <cfRule type="colorScale" priority="1467">
      <colorScale>
        <cfvo type="min"/>
        <cfvo type="percentile" val="50"/>
        <cfvo type="max"/>
        <color rgb="FFF8696B"/>
        <color rgb="FFFFEB84"/>
        <color rgb="FF63BE7B"/>
      </colorScale>
    </cfRule>
  </conditionalFormatting>
  <conditionalFormatting sqref="P81">
    <cfRule type="colorScale" priority="1465">
      <colorScale>
        <cfvo type="min"/>
        <cfvo type="percentile" val="50"/>
        <cfvo type="max"/>
        <color rgb="FFF8696B"/>
        <color rgb="FFFFEB84"/>
        <color rgb="FF63BE7B"/>
      </colorScale>
    </cfRule>
  </conditionalFormatting>
  <conditionalFormatting sqref="P79">
    <cfRule type="colorScale" priority="1462">
      <colorScale>
        <cfvo type="min"/>
        <cfvo type="percentile" val="50"/>
        <cfvo type="max"/>
        <color rgb="FFF8696B"/>
        <color rgb="FFFFEB84"/>
        <color rgb="FF63BE7B"/>
      </colorScale>
    </cfRule>
  </conditionalFormatting>
  <conditionalFormatting sqref="P80">
    <cfRule type="colorScale" priority="1461">
      <colorScale>
        <cfvo type="min"/>
        <cfvo type="percentile" val="50"/>
        <cfvo type="max"/>
        <color rgb="FFF8696B"/>
        <color rgb="FFFFEB84"/>
        <color rgb="FF63BE7B"/>
      </colorScale>
    </cfRule>
  </conditionalFormatting>
  <conditionalFormatting sqref="P81">
    <cfRule type="colorScale" priority="1459">
      <colorScale>
        <cfvo type="min"/>
        <cfvo type="percentile" val="50"/>
        <cfvo type="max"/>
        <color rgb="FFF8696B"/>
        <color rgb="FFFFEB84"/>
        <color rgb="FF63BE7B"/>
      </colorScale>
    </cfRule>
  </conditionalFormatting>
  <conditionalFormatting sqref="P81">
    <cfRule type="colorScale" priority="1458">
      <colorScale>
        <cfvo type="min"/>
        <cfvo type="percentile" val="50"/>
        <cfvo type="max"/>
        <color rgb="FFF8696B"/>
        <color rgb="FFFFEB84"/>
        <color rgb="FF63BE7B"/>
      </colorScale>
    </cfRule>
  </conditionalFormatting>
  <conditionalFormatting sqref="P82">
    <cfRule type="colorScale" priority="1456">
      <colorScale>
        <cfvo type="min"/>
        <cfvo type="percentile" val="50"/>
        <cfvo type="max"/>
        <color rgb="FFF8696B"/>
        <color rgb="FFFFEB84"/>
        <color rgb="FF63BE7B"/>
      </colorScale>
    </cfRule>
  </conditionalFormatting>
  <conditionalFormatting sqref="P83">
    <cfRule type="colorScale" priority="1457">
      <colorScale>
        <cfvo type="min"/>
        <cfvo type="percentile" val="50"/>
        <cfvo type="max"/>
        <color rgb="FFF8696B"/>
        <color rgb="FFFFEB84"/>
        <color rgb="FF63BE7B"/>
      </colorScale>
    </cfRule>
  </conditionalFormatting>
  <conditionalFormatting sqref="P84">
    <cfRule type="colorScale" priority="1453">
      <colorScale>
        <cfvo type="min"/>
        <cfvo type="percentile" val="50"/>
        <cfvo type="max"/>
        <color rgb="FFF8696B"/>
        <color rgb="FFFFEB84"/>
        <color rgb="FF63BE7B"/>
      </colorScale>
    </cfRule>
  </conditionalFormatting>
  <conditionalFormatting sqref="P85">
    <cfRule type="colorScale" priority="1451">
      <colorScale>
        <cfvo type="min"/>
        <cfvo type="percentile" val="50"/>
        <cfvo type="max"/>
        <color rgb="FFF8696B"/>
        <color rgb="FFFFEB84"/>
        <color rgb="FF63BE7B"/>
      </colorScale>
    </cfRule>
  </conditionalFormatting>
  <conditionalFormatting sqref="P85">
    <cfRule type="colorScale" priority="1450">
      <colorScale>
        <cfvo type="min"/>
        <cfvo type="percentile" val="50"/>
        <cfvo type="max"/>
        <color rgb="FFF8696B"/>
        <color rgb="FFFFEB84"/>
        <color rgb="FF63BE7B"/>
      </colorScale>
    </cfRule>
  </conditionalFormatting>
  <conditionalFormatting sqref="P83">
    <cfRule type="colorScale" priority="1449">
      <colorScale>
        <cfvo type="min"/>
        <cfvo type="percentile" val="50"/>
        <cfvo type="max"/>
        <color rgb="FFF8696B"/>
        <color rgb="FFFFEB84"/>
        <color rgb="FF63BE7B"/>
      </colorScale>
    </cfRule>
  </conditionalFormatting>
  <conditionalFormatting sqref="P85">
    <cfRule type="colorScale" priority="1448">
      <colorScale>
        <cfvo type="min"/>
        <cfvo type="percentile" val="50"/>
        <cfvo type="max"/>
        <color rgb="FFF8696B"/>
        <color rgb="FFFFEB84"/>
        <color rgb="FF63BE7B"/>
      </colorScale>
    </cfRule>
  </conditionalFormatting>
  <conditionalFormatting sqref="P83">
    <cfRule type="colorScale" priority="1446">
      <colorScale>
        <cfvo type="min"/>
        <cfvo type="percentile" val="50"/>
        <cfvo type="max"/>
        <color rgb="FFF8696B"/>
        <color rgb="FFFFEB84"/>
        <color rgb="FF63BE7B"/>
      </colorScale>
    </cfRule>
  </conditionalFormatting>
  <conditionalFormatting sqref="P83">
    <cfRule type="colorScale" priority="1445">
      <colorScale>
        <cfvo type="min"/>
        <cfvo type="percentile" val="50"/>
        <cfvo type="max"/>
        <color rgb="FFF8696B"/>
        <color rgb="FFFFEB84"/>
        <color rgb="FF63BE7B"/>
      </colorScale>
    </cfRule>
  </conditionalFormatting>
  <conditionalFormatting sqref="P84">
    <cfRule type="colorScale" priority="1444">
      <colorScale>
        <cfvo type="min"/>
        <cfvo type="percentile" val="50"/>
        <cfvo type="max"/>
        <color rgb="FFF8696B"/>
        <color rgb="FFFFEB84"/>
        <color rgb="FF63BE7B"/>
      </colorScale>
    </cfRule>
  </conditionalFormatting>
  <conditionalFormatting sqref="P85">
    <cfRule type="colorScale" priority="1442">
      <colorScale>
        <cfvo type="min"/>
        <cfvo type="percentile" val="50"/>
        <cfvo type="max"/>
        <color rgb="FFF8696B"/>
        <color rgb="FFFFEB84"/>
        <color rgb="FF63BE7B"/>
      </colorScale>
    </cfRule>
  </conditionalFormatting>
  <conditionalFormatting sqref="P85">
    <cfRule type="colorScale" priority="1441">
      <colorScale>
        <cfvo type="min"/>
        <cfvo type="percentile" val="50"/>
        <cfvo type="max"/>
        <color rgb="FFF8696B"/>
        <color rgb="FFFFEB84"/>
        <color rgb="FF63BE7B"/>
      </colorScale>
    </cfRule>
  </conditionalFormatting>
  <conditionalFormatting sqref="P84">
    <cfRule type="colorScale" priority="1440">
      <colorScale>
        <cfvo type="min"/>
        <cfvo type="percentile" val="50"/>
        <cfvo type="max"/>
        <color rgb="FFF8696B"/>
        <color rgb="FFFFEB84"/>
        <color rgb="FF63BE7B"/>
      </colorScale>
    </cfRule>
  </conditionalFormatting>
  <conditionalFormatting sqref="P83">
    <cfRule type="colorScale" priority="1438">
      <colorScale>
        <cfvo type="min"/>
        <cfvo type="percentile" val="50"/>
        <cfvo type="max"/>
        <color rgb="FFF8696B"/>
        <color rgb="FFFFEB84"/>
        <color rgb="FF63BE7B"/>
      </colorScale>
    </cfRule>
  </conditionalFormatting>
  <conditionalFormatting sqref="P84">
    <cfRule type="colorScale" priority="1437">
      <colorScale>
        <cfvo type="min"/>
        <cfvo type="percentile" val="50"/>
        <cfvo type="max"/>
        <color rgb="FFF8696B"/>
        <color rgb="FFFFEB84"/>
        <color rgb="FF63BE7B"/>
      </colorScale>
    </cfRule>
  </conditionalFormatting>
  <conditionalFormatting sqref="P85">
    <cfRule type="colorScale" priority="1435">
      <colorScale>
        <cfvo type="min"/>
        <cfvo type="percentile" val="50"/>
        <cfvo type="max"/>
        <color rgb="FFF8696B"/>
        <color rgb="FFFFEB84"/>
        <color rgb="FF63BE7B"/>
      </colorScale>
    </cfRule>
  </conditionalFormatting>
  <conditionalFormatting sqref="P83">
    <cfRule type="colorScale" priority="1432">
      <colorScale>
        <cfvo type="min"/>
        <cfvo type="percentile" val="50"/>
        <cfvo type="max"/>
        <color rgb="FFF8696B"/>
        <color rgb="FFFFEB84"/>
        <color rgb="FF63BE7B"/>
      </colorScale>
    </cfRule>
  </conditionalFormatting>
  <conditionalFormatting sqref="P84">
    <cfRule type="colorScale" priority="1431">
      <colorScale>
        <cfvo type="min"/>
        <cfvo type="percentile" val="50"/>
        <cfvo type="max"/>
        <color rgb="FFF8696B"/>
        <color rgb="FFFFEB84"/>
        <color rgb="FF63BE7B"/>
      </colorScale>
    </cfRule>
  </conditionalFormatting>
  <conditionalFormatting sqref="P85">
    <cfRule type="colorScale" priority="1429">
      <colorScale>
        <cfvo type="min"/>
        <cfvo type="percentile" val="50"/>
        <cfvo type="max"/>
        <color rgb="FFF8696B"/>
        <color rgb="FFFFEB84"/>
        <color rgb="FF63BE7B"/>
      </colorScale>
    </cfRule>
  </conditionalFormatting>
  <conditionalFormatting sqref="P85">
    <cfRule type="colorScale" priority="1428">
      <colorScale>
        <cfvo type="min"/>
        <cfvo type="percentile" val="50"/>
        <cfvo type="max"/>
        <color rgb="FFF8696B"/>
        <color rgb="FFFFEB84"/>
        <color rgb="FF63BE7B"/>
      </colorScale>
    </cfRule>
  </conditionalFormatting>
  <conditionalFormatting sqref="P82">
    <cfRule type="colorScale" priority="1427">
      <colorScale>
        <cfvo type="min"/>
        <cfvo type="percentile" val="50"/>
        <cfvo type="max"/>
        <color rgb="FFF8696B"/>
        <color rgb="FFFFEB84"/>
        <color rgb="FF63BE7B"/>
      </colorScale>
    </cfRule>
  </conditionalFormatting>
  <conditionalFormatting sqref="P82">
    <cfRule type="colorScale" priority="1424">
      <colorScale>
        <cfvo type="min"/>
        <cfvo type="percentile" val="50"/>
        <cfvo type="max"/>
        <color rgb="FFF8696B"/>
        <color rgb="FFFFEB84"/>
        <color rgb="FF63BE7B"/>
      </colorScale>
    </cfRule>
  </conditionalFormatting>
  <conditionalFormatting sqref="P82">
    <cfRule type="colorScale" priority="1423">
      <colorScale>
        <cfvo type="min"/>
        <cfvo type="percentile" val="50"/>
        <cfvo type="max"/>
        <color rgb="FFF8696B"/>
        <color rgb="FFFFEB84"/>
        <color rgb="FF63BE7B"/>
      </colorScale>
    </cfRule>
  </conditionalFormatting>
  <conditionalFormatting sqref="P82">
    <cfRule type="colorScale" priority="1422">
      <colorScale>
        <cfvo type="min"/>
        <cfvo type="percentile" val="50"/>
        <cfvo type="max"/>
        <color rgb="FFF8696B"/>
        <color rgb="FFFFEB84"/>
        <color rgb="FF63BE7B"/>
      </colorScale>
    </cfRule>
  </conditionalFormatting>
  <conditionalFormatting sqref="P83">
    <cfRule type="colorScale" priority="1421">
      <colorScale>
        <cfvo type="min"/>
        <cfvo type="percentile" val="50"/>
        <cfvo type="max"/>
        <color rgb="FFF8696B"/>
        <color rgb="FFFFEB84"/>
        <color rgb="FF63BE7B"/>
      </colorScale>
    </cfRule>
  </conditionalFormatting>
  <conditionalFormatting sqref="P84">
    <cfRule type="colorScale" priority="1420">
      <colorScale>
        <cfvo type="min"/>
        <cfvo type="percentile" val="50"/>
        <cfvo type="max"/>
        <color rgb="FFF8696B"/>
        <color rgb="FFFFEB84"/>
        <color rgb="FF63BE7B"/>
      </colorScale>
    </cfRule>
  </conditionalFormatting>
  <conditionalFormatting sqref="P85">
    <cfRule type="colorScale" priority="1416">
      <colorScale>
        <cfvo type="min"/>
        <cfvo type="percentile" val="50"/>
        <cfvo type="max"/>
        <color rgb="FFF8696B"/>
        <color rgb="FFFFEB84"/>
        <color rgb="FF63BE7B"/>
      </colorScale>
    </cfRule>
  </conditionalFormatting>
  <conditionalFormatting sqref="P82">
    <cfRule type="colorScale" priority="1415">
      <colorScale>
        <cfvo type="min"/>
        <cfvo type="percentile" val="50"/>
        <cfvo type="max"/>
        <color rgb="FFF8696B"/>
        <color rgb="FFFFEB84"/>
        <color rgb="FF63BE7B"/>
      </colorScale>
    </cfRule>
  </conditionalFormatting>
  <conditionalFormatting sqref="P82">
    <cfRule type="colorScale" priority="1414">
      <colorScale>
        <cfvo type="min"/>
        <cfvo type="percentile" val="50"/>
        <cfvo type="max"/>
        <color rgb="FFF8696B"/>
        <color rgb="FFFFEB84"/>
        <color rgb="FF63BE7B"/>
      </colorScale>
    </cfRule>
  </conditionalFormatting>
  <conditionalFormatting sqref="P82">
    <cfRule type="colorScale" priority="1413">
      <colorScale>
        <cfvo type="min"/>
        <cfvo type="percentile" val="50"/>
        <cfvo type="max"/>
        <color rgb="FFF8696B"/>
        <color rgb="FFFFEB84"/>
        <color rgb="FF63BE7B"/>
      </colorScale>
    </cfRule>
  </conditionalFormatting>
  <conditionalFormatting sqref="P84">
    <cfRule type="colorScale" priority="1412">
      <colorScale>
        <cfvo type="min"/>
        <cfvo type="percentile" val="50"/>
        <cfvo type="max"/>
        <color rgb="FFF8696B"/>
        <color rgb="FFFFEB84"/>
        <color rgb="FF63BE7B"/>
      </colorScale>
    </cfRule>
  </conditionalFormatting>
  <conditionalFormatting sqref="P83">
    <cfRule type="colorScale" priority="1411">
      <colorScale>
        <cfvo type="min"/>
        <cfvo type="percentile" val="50"/>
        <cfvo type="max"/>
        <color rgb="FFF8696B"/>
        <color rgb="FFFFEB84"/>
        <color rgb="FF63BE7B"/>
      </colorScale>
    </cfRule>
  </conditionalFormatting>
  <conditionalFormatting sqref="P84">
    <cfRule type="colorScale" priority="1410">
      <colorScale>
        <cfvo type="min"/>
        <cfvo type="percentile" val="50"/>
        <cfvo type="max"/>
        <color rgb="FFF8696B"/>
        <color rgb="FFFFEB84"/>
        <color rgb="FF63BE7B"/>
      </colorScale>
    </cfRule>
  </conditionalFormatting>
  <conditionalFormatting sqref="P84">
    <cfRule type="colorScale" priority="1409">
      <colorScale>
        <cfvo type="min"/>
        <cfvo type="percentile" val="50"/>
        <cfvo type="max"/>
        <color rgb="FFF8696B"/>
        <color rgb="FFFFEB84"/>
        <color rgb="FF63BE7B"/>
      </colorScale>
    </cfRule>
  </conditionalFormatting>
  <conditionalFormatting sqref="P85">
    <cfRule type="colorScale" priority="1407">
      <colorScale>
        <cfvo type="min"/>
        <cfvo type="percentile" val="50"/>
        <cfvo type="max"/>
        <color rgb="FFF8696B"/>
        <color rgb="FFFFEB84"/>
        <color rgb="FF63BE7B"/>
      </colorScale>
    </cfRule>
  </conditionalFormatting>
  <conditionalFormatting sqref="P83">
    <cfRule type="colorScale" priority="1406">
      <colorScale>
        <cfvo type="min"/>
        <cfvo type="percentile" val="50"/>
        <cfvo type="max"/>
        <color rgb="FFF8696B"/>
        <color rgb="FFFFEB84"/>
        <color rgb="FF63BE7B"/>
      </colorScale>
    </cfRule>
  </conditionalFormatting>
  <conditionalFormatting sqref="P85">
    <cfRule type="colorScale" priority="1405">
      <colorScale>
        <cfvo type="min"/>
        <cfvo type="percentile" val="50"/>
        <cfvo type="max"/>
        <color rgb="FFF8696B"/>
        <color rgb="FFFFEB84"/>
        <color rgb="FF63BE7B"/>
      </colorScale>
    </cfRule>
  </conditionalFormatting>
  <conditionalFormatting sqref="P84">
    <cfRule type="colorScale" priority="1404">
      <colorScale>
        <cfvo type="min"/>
        <cfvo type="percentile" val="50"/>
        <cfvo type="max"/>
        <color rgb="FFF8696B"/>
        <color rgb="FFFFEB84"/>
        <color rgb="FF63BE7B"/>
      </colorScale>
    </cfRule>
  </conditionalFormatting>
  <conditionalFormatting sqref="P85">
    <cfRule type="colorScale" priority="1402">
      <colorScale>
        <cfvo type="min"/>
        <cfvo type="percentile" val="50"/>
        <cfvo type="max"/>
        <color rgb="FFF8696B"/>
        <color rgb="FFFFEB84"/>
        <color rgb="FF63BE7B"/>
      </colorScale>
    </cfRule>
  </conditionalFormatting>
  <conditionalFormatting sqref="P84">
    <cfRule type="colorScale" priority="1401">
      <colorScale>
        <cfvo type="min"/>
        <cfvo type="percentile" val="50"/>
        <cfvo type="max"/>
        <color rgb="FFF8696B"/>
        <color rgb="FFFFEB84"/>
        <color rgb="FF63BE7B"/>
      </colorScale>
    </cfRule>
  </conditionalFormatting>
  <conditionalFormatting sqref="P82">
    <cfRule type="colorScale" priority="1400">
      <colorScale>
        <cfvo type="min"/>
        <cfvo type="percentile" val="50"/>
        <cfvo type="max"/>
        <color rgb="FFF8696B"/>
        <color rgb="FFFFEB84"/>
        <color rgb="FF63BE7B"/>
      </colorScale>
    </cfRule>
  </conditionalFormatting>
  <conditionalFormatting sqref="P83">
    <cfRule type="colorScale" priority="1399">
      <colorScale>
        <cfvo type="min"/>
        <cfvo type="percentile" val="50"/>
        <cfvo type="max"/>
        <color rgb="FFF8696B"/>
        <color rgb="FFFFEB84"/>
        <color rgb="FF63BE7B"/>
      </colorScale>
    </cfRule>
  </conditionalFormatting>
  <conditionalFormatting sqref="P84">
    <cfRule type="colorScale" priority="1398">
      <colorScale>
        <cfvo type="min"/>
        <cfvo type="percentile" val="50"/>
        <cfvo type="max"/>
        <color rgb="FFF8696B"/>
        <color rgb="FFFFEB84"/>
        <color rgb="FF63BE7B"/>
      </colorScale>
    </cfRule>
  </conditionalFormatting>
  <conditionalFormatting sqref="P84">
    <cfRule type="colorScale" priority="1397">
      <colorScale>
        <cfvo type="min"/>
        <cfvo type="percentile" val="50"/>
        <cfvo type="max"/>
        <color rgb="FFF8696B"/>
        <color rgb="FFFFEB84"/>
        <color rgb="FF63BE7B"/>
      </colorScale>
    </cfRule>
  </conditionalFormatting>
  <conditionalFormatting sqref="P84">
    <cfRule type="colorScale" priority="1396">
      <colorScale>
        <cfvo type="min"/>
        <cfvo type="percentile" val="50"/>
        <cfvo type="max"/>
        <color rgb="FFF8696B"/>
        <color rgb="FFFFEB84"/>
        <color rgb="FF63BE7B"/>
      </colorScale>
    </cfRule>
  </conditionalFormatting>
  <conditionalFormatting sqref="P85">
    <cfRule type="colorScale" priority="1394">
      <colorScale>
        <cfvo type="min"/>
        <cfvo type="percentile" val="50"/>
        <cfvo type="max"/>
        <color rgb="FFF8696B"/>
        <color rgb="FFFFEB84"/>
        <color rgb="FF63BE7B"/>
      </colorScale>
    </cfRule>
  </conditionalFormatting>
  <conditionalFormatting sqref="P83">
    <cfRule type="colorScale" priority="1393">
      <colorScale>
        <cfvo type="min"/>
        <cfvo type="percentile" val="50"/>
        <cfvo type="max"/>
        <color rgb="FFF8696B"/>
        <color rgb="FFFFEB84"/>
        <color rgb="FF63BE7B"/>
      </colorScale>
    </cfRule>
  </conditionalFormatting>
  <conditionalFormatting sqref="P82">
    <cfRule type="colorScale" priority="1392">
      <colorScale>
        <cfvo type="min"/>
        <cfvo type="percentile" val="50"/>
        <cfvo type="max"/>
        <color rgb="FFF8696B"/>
        <color rgb="FFFFEB84"/>
        <color rgb="FF63BE7B"/>
      </colorScale>
    </cfRule>
  </conditionalFormatting>
  <conditionalFormatting sqref="P83">
    <cfRule type="colorScale" priority="1391">
      <colorScale>
        <cfvo type="min"/>
        <cfvo type="percentile" val="50"/>
        <cfvo type="max"/>
        <color rgb="FFF8696B"/>
        <color rgb="FFFFEB84"/>
        <color rgb="FF63BE7B"/>
      </colorScale>
    </cfRule>
  </conditionalFormatting>
  <conditionalFormatting sqref="P84">
    <cfRule type="colorScale" priority="1389">
      <colorScale>
        <cfvo type="min"/>
        <cfvo type="percentile" val="50"/>
        <cfvo type="max"/>
        <color rgb="FFF8696B"/>
        <color rgb="FFFFEB84"/>
        <color rgb="FF63BE7B"/>
      </colorScale>
    </cfRule>
  </conditionalFormatting>
  <conditionalFormatting sqref="P85">
    <cfRule type="colorScale" priority="1386">
      <colorScale>
        <cfvo type="min"/>
        <cfvo type="percentile" val="50"/>
        <cfvo type="max"/>
        <color rgb="FFF8696B"/>
        <color rgb="FFFFEB84"/>
        <color rgb="FF63BE7B"/>
      </colorScale>
    </cfRule>
  </conditionalFormatting>
  <conditionalFormatting sqref="P84">
    <cfRule type="colorScale" priority="1385">
      <colorScale>
        <cfvo type="min"/>
        <cfvo type="percentile" val="50"/>
        <cfvo type="max"/>
        <color rgb="FFF8696B"/>
        <color rgb="FFFFEB84"/>
        <color rgb="FF63BE7B"/>
      </colorScale>
    </cfRule>
  </conditionalFormatting>
  <conditionalFormatting sqref="P85">
    <cfRule type="colorScale" priority="1383">
      <colorScale>
        <cfvo type="min"/>
        <cfvo type="percentile" val="50"/>
        <cfvo type="max"/>
        <color rgb="FFF8696B"/>
        <color rgb="FFFFEB84"/>
        <color rgb="FF63BE7B"/>
      </colorScale>
    </cfRule>
  </conditionalFormatting>
  <conditionalFormatting sqref="P82">
    <cfRule type="colorScale" priority="1382">
      <colorScale>
        <cfvo type="min"/>
        <cfvo type="percentile" val="50"/>
        <cfvo type="max"/>
        <color rgb="FFF8696B"/>
        <color rgb="FFFFEB84"/>
        <color rgb="FF63BE7B"/>
      </colorScale>
    </cfRule>
  </conditionalFormatting>
  <conditionalFormatting sqref="P83">
    <cfRule type="colorScale" priority="1380">
      <colorScale>
        <cfvo type="min"/>
        <cfvo type="percentile" val="50"/>
        <cfvo type="max"/>
        <color rgb="FFF8696B"/>
        <color rgb="FFFFEB84"/>
        <color rgb="FF63BE7B"/>
      </colorScale>
    </cfRule>
  </conditionalFormatting>
  <conditionalFormatting sqref="P84">
    <cfRule type="colorScale" priority="1379">
      <colorScale>
        <cfvo type="min"/>
        <cfvo type="percentile" val="50"/>
        <cfvo type="max"/>
        <color rgb="FFF8696B"/>
        <color rgb="FFFFEB84"/>
        <color rgb="FF63BE7B"/>
      </colorScale>
    </cfRule>
  </conditionalFormatting>
  <conditionalFormatting sqref="P85">
    <cfRule type="colorScale" priority="1377">
      <colorScale>
        <cfvo type="min"/>
        <cfvo type="percentile" val="50"/>
        <cfvo type="max"/>
        <color rgb="FFF8696B"/>
        <color rgb="FFFFEB84"/>
        <color rgb="FF63BE7B"/>
      </colorScale>
    </cfRule>
  </conditionalFormatting>
  <conditionalFormatting sqref="P85">
    <cfRule type="colorScale" priority="1376">
      <colorScale>
        <cfvo type="min"/>
        <cfvo type="percentile" val="50"/>
        <cfvo type="max"/>
        <color rgb="FFF8696B"/>
        <color rgb="FFFFEB84"/>
        <color rgb="FF63BE7B"/>
      </colorScale>
    </cfRule>
  </conditionalFormatting>
  <conditionalFormatting sqref="P83">
    <cfRule type="colorScale" priority="1375">
      <colorScale>
        <cfvo type="min"/>
        <cfvo type="percentile" val="50"/>
        <cfvo type="max"/>
        <color rgb="FFF8696B"/>
        <color rgb="FFFFEB84"/>
        <color rgb="FF63BE7B"/>
      </colorScale>
    </cfRule>
  </conditionalFormatting>
  <conditionalFormatting sqref="P85">
    <cfRule type="colorScale" priority="1374">
      <colorScale>
        <cfvo type="min"/>
        <cfvo type="percentile" val="50"/>
        <cfvo type="max"/>
        <color rgb="FFF8696B"/>
        <color rgb="FFFFEB84"/>
        <color rgb="FF63BE7B"/>
      </colorScale>
    </cfRule>
  </conditionalFormatting>
  <conditionalFormatting sqref="P83">
    <cfRule type="colorScale" priority="1372">
      <colorScale>
        <cfvo type="min"/>
        <cfvo type="percentile" val="50"/>
        <cfvo type="max"/>
        <color rgb="FFF8696B"/>
        <color rgb="FFFFEB84"/>
        <color rgb="FF63BE7B"/>
      </colorScale>
    </cfRule>
  </conditionalFormatting>
  <conditionalFormatting sqref="P83">
    <cfRule type="colorScale" priority="1371">
      <colorScale>
        <cfvo type="min"/>
        <cfvo type="percentile" val="50"/>
        <cfvo type="max"/>
        <color rgb="FFF8696B"/>
        <color rgb="FFFFEB84"/>
        <color rgb="FF63BE7B"/>
      </colorScale>
    </cfRule>
  </conditionalFormatting>
  <conditionalFormatting sqref="P84">
    <cfRule type="colorScale" priority="1370">
      <colorScale>
        <cfvo type="min"/>
        <cfvo type="percentile" val="50"/>
        <cfvo type="max"/>
        <color rgb="FFF8696B"/>
        <color rgb="FFFFEB84"/>
        <color rgb="FF63BE7B"/>
      </colorScale>
    </cfRule>
  </conditionalFormatting>
  <conditionalFormatting sqref="P85">
    <cfRule type="colorScale" priority="1368">
      <colorScale>
        <cfvo type="min"/>
        <cfvo type="percentile" val="50"/>
        <cfvo type="max"/>
        <color rgb="FFF8696B"/>
        <color rgb="FFFFEB84"/>
        <color rgb="FF63BE7B"/>
      </colorScale>
    </cfRule>
  </conditionalFormatting>
  <conditionalFormatting sqref="P85">
    <cfRule type="colorScale" priority="1367">
      <colorScale>
        <cfvo type="min"/>
        <cfvo type="percentile" val="50"/>
        <cfvo type="max"/>
        <color rgb="FFF8696B"/>
        <color rgb="FFFFEB84"/>
        <color rgb="FF63BE7B"/>
      </colorScale>
    </cfRule>
  </conditionalFormatting>
  <conditionalFormatting sqref="P84">
    <cfRule type="colorScale" priority="1366">
      <colorScale>
        <cfvo type="min"/>
        <cfvo type="percentile" val="50"/>
        <cfvo type="max"/>
        <color rgb="FFF8696B"/>
        <color rgb="FFFFEB84"/>
        <color rgb="FF63BE7B"/>
      </colorScale>
    </cfRule>
  </conditionalFormatting>
  <conditionalFormatting sqref="P83">
    <cfRule type="colorScale" priority="1364">
      <colorScale>
        <cfvo type="min"/>
        <cfvo type="percentile" val="50"/>
        <cfvo type="max"/>
        <color rgb="FFF8696B"/>
        <color rgb="FFFFEB84"/>
        <color rgb="FF63BE7B"/>
      </colorScale>
    </cfRule>
  </conditionalFormatting>
  <conditionalFormatting sqref="P84">
    <cfRule type="colorScale" priority="1363">
      <colorScale>
        <cfvo type="min"/>
        <cfvo type="percentile" val="50"/>
        <cfvo type="max"/>
        <color rgb="FFF8696B"/>
        <color rgb="FFFFEB84"/>
        <color rgb="FF63BE7B"/>
      </colorScale>
    </cfRule>
  </conditionalFormatting>
  <conditionalFormatting sqref="P85">
    <cfRule type="colorScale" priority="1361">
      <colorScale>
        <cfvo type="min"/>
        <cfvo type="percentile" val="50"/>
        <cfvo type="max"/>
        <color rgb="FFF8696B"/>
        <color rgb="FFFFEB84"/>
        <color rgb="FF63BE7B"/>
      </colorScale>
    </cfRule>
  </conditionalFormatting>
  <conditionalFormatting sqref="P83">
    <cfRule type="colorScale" priority="1358">
      <colorScale>
        <cfvo type="min"/>
        <cfvo type="percentile" val="50"/>
        <cfvo type="max"/>
        <color rgb="FFF8696B"/>
        <color rgb="FFFFEB84"/>
        <color rgb="FF63BE7B"/>
      </colorScale>
    </cfRule>
  </conditionalFormatting>
  <conditionalFormatting sqref="P84">
    <cfRule type="colorScale" priority="1357">
      <colorScale>
        <cfvo type="min"/>
        <cfvo type="percentile" val="50"/>
        <cfvo type="max"/>
        <color rgb="FFF8696B"/>
        <color rgb="FFFFEB84"/>
        <color rgb="FF63BE7B"/>
      </colorScale>
    </cfRule>
  </conditionalFormatting>
  <conditionalFormatting sqref="P85">
    <cfRule type="colorScale" priority="1355">
      <colorScale>
        <cfvo type="min"/>
        <cfvo type="percentile" val="50"/>
        <cfvo type="max"/>
        <color rgb="FFF8696B"/>
        <color rgb="FFFFEB84"/>
        <color rgb="FF63BE7B"/>
      </colorScale>
    </cfRule>
  </conditionalFormatting>
  <conditionalFormatting sqref="P85">
    <cfRule type="colorScale" priority="1354">
      <colorScale>
        <cfvo type="min"/>
        <cfvo type="percentile" val="50"/>
        <cfvo type="max"/>
        <color rgb="FFF8696B"/>
        <color rgb="FFFFEB84"/>
        <color rgb="FF63BE7B"/>
      </colorScale>
    </cfRule>
  </conditionalFormatting>
  <conditionalFormatting sqref="P86">
    <cfRule type="colorScale" priority="1352">
      <colorScale>
        <cfvo type="min"/>
        <cfvo type="percentile" val="50"/>
        <cfvo type="max"/>
        <color rgb="FFF8696B"/>
        <color rgb="FFFFEB84"/>
        <color rgb="FF63BE7B"/>
      </colorScale>
    </cfRule>
  </conditionalFormatting>
  <conditionalFormatting sqref="P87">
    <cfRule type="colorScale" priority="1353">
      <colorScale>
        <cfvo type="min"/>
        <cfvo type="percentile" val="50"/>
        <cfvo type="max"/>
        <color rgb="FFF8696B"/>
        <color rgb="FFFFEB84"/>
        <color rgb="FF63BE7B"/>
      </colorScale>
    </cfRule>
  </conditionalFormatting>
  <conditionalFormatting sqref="P88">
    <cfRule type="colorScale" priority="1349">
      <colorScale>
        <cfvo type="min"/>
        <cfvo type="percentile" val="50"/>
        <cfvo type="max"/>
        <color rgb="FFF8696B"/>
        <color rgb="FFFFEB84"/>
        <color rgb="FF63BE7B"/>
      </colorScale>
    </cfRule>
  </conditionalFormatting>
  <conditionalFormatting sqref="P89">
    <cfRule type="colorScale" priority="1347">
      <colorScale>
        <cfvo type="min"/>
        <cfvo type="percentile" val="50"/>
        <cfvo type="max"/>
        <color rgb="FFF8696B"/>
        <color rgb="FFFFEB84"/>
        <color rgb="FF63BE7B"/>
      </colorScale>
    </cfRule>
  </conditionalFormatting>
  <conditionalFormatting sqref="P89">
    <cfRule type="colorScale" priority="1346">
      <colorScale>
        <cfvo type="min"/>
        <cfvo type="percentile" val="50"/>
        <cfvo type="max"/>
        <color rgb="FFF8696B"/>
        <color rgb="FFFFEB84"/>
        <color rgb="FF63BE7B"/>
      </colorScale>
    </cfRule>
  </conditionalFormatting>
  <conditionalFormatting sqref="P87">
    <cfRule type="colorScale" priority="1345">
      <colorScale>
        <cfvo type="min"/>
        <cfvo type="percentile" val="50"/>
        <cfvo type="max"/>
        <color rgb="FFF8696B"/>
        <color rgb="FFFFEB84"/>
        <color rgb="FF63BE7B"/>
      </colorScale>
    </cfRule>
  </conditionalFormatting>
  <conditionalFormatting sqref="P89">
    <cfRule type="colorScale" priority="1344">
      <colorScale>
        <cfvo type="min"/>
        <cfvo type="percentile" val="50"/>
        <cfvo type="max"/>
        <color rgb="FFF8696B"/>
        <color rgb="FFFFEB84"/>
        <color rgb="FF63BE7B"/>
      </colorScale>
    </cfRule>
  </conditionalFormatting>
  <conditionalFormatting sqref="P87">
    <cfRule type="colorScale" priority="1342">
      <colorScale>
        <cfvo type="min"/>
        <cfvo type="percentile" val="50"/>
        <cfvo type="max"/>
        <color rgb="FFF8696B"/>
        <color rgb="FFFFEB84"/>
        <color rgb="FF63BE7B"/>
      </colorScale>
    </cfRule>
  </conditionalFormatting>
  <conditionalFormatting sqref="P87">
    <cfRule type="colorScale" priority="1341">
      <colorScale>
        <cfvo type="min"/>
        <cfvo type="percentile" val="50"/>
        <cfvo type="max"/>
        <color rgb="FFF8696B"/>
        <color rgb="FFFFEB84"/>
        <color rgb="FF63BE7B"/>
      </colorScale>
    </cfRule>
  </conditionalFormatting>
  <conditionalFormatting sqref="P88">
    <cfRule type="colorScale" priority="1340">
      <colorScale>
        <cfvo type="min"/>
        <cfvo type="percentile" val="50"/>
        <cfvo type="max"/>
        <color rgb="FFF8696B"/>
        <color rgb="FFFFEB84"/>
        <color rgb="FF63BE7B"/>
      </colorScale>
    </cfRule>
  </conditionalFormatting>
  <conditionalFormatting sqref="P89">
    <cfRule type="colorScale" priority="1338">
      <colorScale>
        <cfvo type="min"/>
        <cfvo type="percentile" val="50"/>
        <cfvo type="max"/>
        <color rgb="FFF8696B"/>
        <color rgb="FFFFEB84"/>
        <color rgb="FF63BE7B"/>
      </colorScale>
    </cfRule>
  </conditionalFormatting>
  <conditionalFormatting sqref="P89">
    <cfRule type="colorScale" priority="1337">
      <colorScale>
        <cfvo type="min"/>
        <cfvo type="percentile" val="50"/>
        <cfvo type="max"/>
        <color rgb="FFF8696B"/>
        <color rgb="FFFFEB84"/>
        <color rgb="FF63BE7B"/>
      </colorScale>
    </cfRule>
  </conditionalFormatting>
  <conditionalFormatting sqref="P88">
    <cfRule type="colorScale" priority="1336">
      <colorScale>
        <cfvo type="min"/>
        <cfvo type="percentile" val="50"/>
        <cfvo type="max"/>
        <color rgb="FFF8696B"/>
        <color rgb="FFFFEB84"/>
        <color rgb="FF63BE7B"/>
      </colorScale>
    </cfRule>
  </conditionalFormatting>
  <conditionalFormatting sqref="P87">
    <cfRule type="colorScale" priority="1334">
      <colorScale>
        <cfvo type="min"/>
        <cfvo type="percentile" val="50"/>
        <cfvo type="max"/>
        <color rgb="FFF8696B"/>
        <color rgb="FFFFEB84"/>
        <color rgb="FF63BE7B"/>
      </colorScale>
    </cfRule>
  </conditionalFormatting>
  <conditionalFormatting sqref="P88">
    <cfRule type="colorScale" priority="1333">
      <colorScale>
        <cfvo type="min"/>
        <cfvo type="percentile" val="50"/>
        <cfvo type="max"/>
        <color rgb="FFF8696B"/>
        <color rgb="FFFFEB84"/>
        <color rgb="FF63BE7B"/>
      </colorScale>
    </cfRule>
  </conditionalFormatting>
  <conditionalFormatting sqref="P89">
    <cfRule type="colorScale" priority="1331">
      <colorScale>
        <cfvo type="min"/>
        <cfvo type="percentile" val="50"/>
        <cfvo type="max"/>
        <color rgb="FFF8696B"/>
        <color rgb="FFFFEB84"/>
        <color rgb="FF63BE7B"/>
      </colorScale>
    </cfRule>
  </conditionalFormatting>
  <conditionalFormatting sqref="P87">
    <cfRule type="colorScale" priority="1328">
      <colorScale>
        <cfvo type="min"/>
        <cfvo type="percentile" val="50"/>
        <cfvo type="max"/>
        <color rgb="FFF8696B"/>
        <color rgb="FFFFEB84"/>
        <color rgb="FF63BE7B"/>
      </colorScale>
    </cfRule>
  </conditionalFormatting>
  <conditionalFormatting sqref="P88">
    <cfRule type="colorScale" priority="1327">
      <colorScale>
        <cfvo type="min"/>
        <cfvo type="percentile" val="50"/>
        <cfvo type="max"/>
        <color rgb="FFF8696B"/>
        <color rgb="FFFFEB84"/>
        <color rgb="FF63BE7B"/>
      </colorScale>
    </cfRule>
  </conditionalFormatting>
  <conditionalFormatting sqref="P89">
    <cfRule type="colorScale" priority="1325">
      <colorScale>
        <cfvo type="min"/>
        <cfvo type="percentile" val="50"/>
        <cfvo type="max"/>
        <color rgb="FFF8696B"/>
        <color rgb="FFFFEB84"/>
        <color rgb="FF63BE7B"/>
      </colorScale>
    </cfRule>
  </conditionalFormatting>
  <conditionalFormatting sqref="P89">
    <cfRule type="colorScale" priority="1324">
      <colorScale>
        <cfvo type="min"/>
        <cfvo type="percentile" val="50"/>
        <cfvo type="max"/>
        <color rgb="FFF8696B"/>
        <color rgb="FFFFEB84"/>
        <color rgb="FF63BE7B"/>
      </colorScale>
    </cfRule>
  </conditionalFormatting>
  <conditionalFormatting sqref="P86">
    <cfRule type="colorScale" priority="1323">
      <colorScale>
        <cfvo type="min"/>
        <cfvo type="percentile" val="50"/>
        <cfvo type="max"/>
        <color rgb="FFF8696B"/>
        <color rgb="FFFFEB84"/>
        <color rgb="FF63BE7B"/>
      </colorScale>
    </cfRule>
  </conditionalFormatting>
  <conditionalFormatting sqref="P86">
    <cfRule type="colorScale" priority="1320">
      <colorScale>
        <cfvo type="min"/>
        <cfvo type="percentile" val="50"/>
        <cfvo type="max"/>
        <color rgb="FFF8696B"/>
        <color rgb="FFFFEB84"/>
        <color rgb="FF63BE7B"/>
      </colorScale>
    </cfRule>
  </conditionalFormatting>
  <conditionalFormatting sqref="P86">
    <cfRule type="colorScale" priority="1319">
      <colorScale>
        <cfvo type="min"/>
        <cfvo type="percentile" val="50"/>
        <cfvo type="max"/>
        <color rgb="FFF8696B"/>
        <color rgb="FFFFEB84"/>
        <color rgb="FF63BE7B"/>
      </colorScale>
    </cfRule>
  </conditionalFormatting>
  <conditionalFormatting sqref="P86">
    <cfRule type="colorScale" priority="1318">
      <colorScale>
        <cfvo type="min"/>
        <cfvo type="percentile" val="50"/>
        <cfvo type="max"/>
        <color rgb="FFF8696B"/>
        <color rgb="FFFFEB84"/>
        <color rgb="FF63BE7B"/>
      </colorScale>
    </cfRule>
  </conditionalFormatting>
  <conditionalFormatting sqref="P87">
    <cfRule type="colorScale" priority="1317">
      <colorScale>
        <cfvo type="min"/>
        <cfvo type="percentile" val="50"/>
        <cfvo type="max"/>
        <color rgb="FFF8696B"/>
        <color rgb="FFFFEB84"/>
        <color rgb="FF63BE7B"/>
      </colorScale>
    </cfRule>
  </conditionalFormatting>
  <conditionalFormatting sqref="P88">
    <cfRule type="colorScale" priority="1316">
      <colorScale>
        <cfvo type="min"/>
        <cfvo type="percentile" val="50"/>
        <cfvo type="max"/>
        <color rgb="FFF8696B"/>
        <color rgb="FFFFEB84"/>
        <color rgb="FF63BE7B"/>
      </colorScale>
    </cfRule>
  </conditionalFormatting>
  <conditionalFormatting sqref="P89">
    <cfRule type="colorScale" priority="1312">
      <colorScale>
        <cfvo type="min"/>
        <cfvo type="percentile" val="50"/>
        <cfvo type="max"/>
        <color rgb="FFF8696B"/>
        <color rgb="FFFFEB84"/>
        <color rgb="FF63BE7B"/>
      </colorScale>
    </cfRule>
  </conditionalFormatting>
  <conditionalFormatting sqref="P86">
    <cfRule type="colorScale" priority="1311">
      <colorScale>
        <cfvo type="min"/>
        <cfvo type="percentile" val="50"/>
        <cfvo type="max"/>
        <color rgb="FFF8696B"/>
        <color rgb="FFFFEB84"/>
        <color rgb="FF63BE7B"/>
      </colorScale>
    </cfRule>
  </conditionalFormatting>
  <conditionalFormatting sqref="P86">
    <cfRule type="colorScale" priority="1310">
      <colorScale>
        <cfvo type="min"/>
        <cfvo type="percentile" val="50"/>
        <cfvo type="max"/>
        <color rgb="FFF8696B"/>
        <color rgb="FFFFEB84"/>
        <color rgb="FF63BE7B"/>
      </colorScale>
    </cfRule>
  </conditionalFormatting>
  <conditionalFormatting sqref="P86">
    <cfRule type="colorScale" priority="1309">
      <colorScale>
        <cfvo type="min"/>
        <cfvo type="percentile" val="50"/>
        <cfvo type="max"/>
        <color rgb="FFF8696B"/>
        <color rgb="FFFFEB84"/>
        <color rgb="FF63BE7B"/>
      </colorScale>
    </cfRule>
  </conditionalFormatting>
  <conditionalFormatting sqref="P88">
    <cfRule type="colorScale" priority="1308">
      <colorScale>
        <cfvo type="min"/>
        <cfvo type="percentile" val="50"/>
        <cfvo type="max"/>
        <color rgb="FFF8696B"/>
        <color rgb="FFFFEB84"/>
        <color rgb="FF63BE7B"/>
      </colorScale>
    </cfRule>
  </conditionalFormatting>
  <conditionalFormatting sqref="P87">
    <cfRule type="colorScale" priority="1307">
      <colorScale>
        <cfvo type="min"/>
        <cfvo type="percentile" val="50"/>
        <cfvo type="max"/>
        <color rgb="FFF8696B"/>
        <color rgb="FFFFEB84"/>
        <color rgb="FF63BE7B"/>
      </colorScale>
    </cfRule>
  </conditionalFormatting>
  <conditionalFormatting sqref="P88">
    <cfRule type="colorScale" priority="1306">
      <colorScale>
        <cfvo type="min"/>
        <cfvo type="percentile" val="50"/>
        <cfvo type="max"/>
        <color rgb="FFF8696B"/>
        <color rgb="FFFFEB84"/>
        <color rgb="FF63BE7B"/>
      </colorScale>
    </cfRule>
  </conditionalFormatting>
  <conditionalFormatting sqref="P88">
    <cfRule type="colorScale" priority="1305">
      <colorScale>
        <cfvo type="min"/>
        <cfvo type="percentile" val="50"/>
        <cfvo type="max"/>
        <color rgb="FFF8696B"/>
        <color rgb="FFFFEB84"/>
        <color rgb="FF63BE7B"/>
      </colorScale>
    </cfRule>
  </conditionalFormatting>
  <conditionalFormatting sqref="P89">
    <cfRule type="colorScale" priority="1303">
      <colorScale>
        <cfvo type="min"/>
        <cfvo type="percentile" val="50"/>
        <cfvo type="max"/>
        <color rgb="FFF8696B"/>
        <color rgb="FFFFEB84"/>
        <color rgb="FF63BE7B"/>
      </colorScale>
    </cfRule>
  </conditionalFormatting>
  <conditionalFormatting sqref="P87">
    <cfRule type="colorScale" priority="1302">
      <colorScale>
        <cfvo type="min"/>
        <cfvo type="percentile" val="50"/>
        <cfvo type="max"/>
        <color rgb="FFF8696B"/>
        <color rgb="FFFFEB84"/>
        <color rgb="FF63BE7B"/>
      </colorScale>
    </cfRule>
  </conditionalFormatting>
  <conditionalFormatting sqref="P89">
    <cfRule type="colorScale" priority="1301">
      <colorScale>
        <cfvo type="min"/>
        <cfvo type="percentile" val="50"/>
        <cfvo type="max"/>
        <color rgb="FFF8696B"/>
        <color rgb="FFFFEB84"/>
        <color rgb="FF63BE7B"/>
      </colorScale>
    </cfRule>
  </conditionalFormatting>
  <conditionalFormatting sqref="P88">
    <cfRule type="colorScale" priority="1300">
      <colorScale>
        <cfvo type="min"/>
        <cfvo type="percentile" val="50"/>
        <cfvo type="max"/>
        <color rgb="FFF8696B"/>
        <color rgb="FFFFEB84"/>
        <color rgb="FF63BE7B"/>
      </colorScale>
    </cfRule>
  </conditionalFormatting>
  <conditionalFormatting sqref="P89">
    <cfRule type="colorScale" priority="1298">
      <colorScale>
        <cfvo type="min"/>
        <cfvo type="percentile" val="50"/>
        <cfvo type="max"/>
        <color rgb="FFF8696B"/>
        <color rgb="FFFFEB84"/>
        <color rgb="FF63BE7B"/>
      </colorScale>
    </cfRule>
  </conditionalFormatting>
  <conditionalFormatting sqref="P88">
    <cfRule type="colorScale" priority="1297">
      <colorScale>
        <cfvo type="min"/>
        <cfvo type="percentile" val="50"/>
        <cfvo type="max"/>
        <color rgb="FFF8696B"/>
        <color rgb="FFFFEB84"/>
        <color rgb="FF63BE7B"/>
      </colorScale>
    </cfRule>
  </conditionalFormatting>
  <conditionalFormatting sqref="P86">
    <cfRule type="colorScale" priority="1296">
      <colorScale>
        <cfvo type="min"/>
        <cfvo type="percentile" val="50"/>
        <cfvo type="max"/>
        <color rgb="FFF8696B"/>
        <color rgb="FFFFEB84"/>
        <color rgb="FF63BE7B"/>
      </colorScale>
    </cfRule>
  </conditionalFormatting>
  <conditionalFormatting sqref="P87">
    <cfRule type="colorScale" priority="1295">
      <colorScale>
        <cfvo type="min"/>
        <cfvo type="percentile" val="50"/>
        <cfvo type="max"/>
        <color rgb="FFF8696B"/>
        <color rgb="FFFFEB84"/>
        <color rgb="FF63BE7B"/>
      </colorScale>
    </cfRule>
  </conditionalFormatting>
  <conditionalFormatting sqref="P88">
    <cfRule type="colorScale" priority="1294">
      <colorScale>
        <cfvo type="min"/>
        <cfvo type="percentile" val="50"/>
        <cfvo type="max"/>
        <color rgb="FFF8696B"/>
        <color rgb="FFFFEB84"/>
        <color rgb="FF63BE7B"/>
      </colorScale>
    </cfRule>
  </conditionalFormatting>
  <conditionalFormatting sqref="P88">
    <cfRule type="colorScale" priority="1293">
      <colorScale>
        <cfvo type="min"/>
        <cfvo type="percentile" val="50"/>
        <cfvo type="max"/>
        <color rgb="FFF8696B"/>
        <color rgb="FFFFEB84"/>
        <color rgb="FF63BE7B"/>
      </colorScale>
    </cfRule>
  </conditionalFormatting>
  <conditionalFormatting sqref="P88">
    <cfRule type="colorScale" priority="1292">
      <colorScale>
        <cfvo type="min"/>
        <cfvo type="percentile" val="50"/>
        <cfvo type="max"/>
        <color rgb="FFF8696B"/>
        <color rgb="FFFFEB84"/>
        <color rgb="FF63BE7B"/>
      </colorScale>
    </cfRule>
  </conditionalFormatting>
  <conditionalFormatting sqref="P89">
    <cfRule type="colorScale" priority="1290">
      <colorScale>
        <cfvo type="min"/>
        <cfvo type="percentile" val="50"/>
        <cfvo type="max"/>
        <color rgb="FFF8696B"/>
        <color rgb="FFFFEB84"/>
        <color rgb="FF63BE7B"/>
      </colorScale>
    </cfRule>
  </conditionalFormatting>
  <conditionalFormatting sqref="P87">
    <cfRule type="colorScale" priority="1289">
      <colorScale>
        <cfvo type="min"/>
        <cfvo type="percentile" val="50"/>
        <cfvo type="max"/>
        <color rgb="FFF8696B"/>
        <color rgb="FFFFEB84"/>
        <color rgb="FF63BE7B"/>
      </colorScale>
    </cfRule>
  </conditionalFormatting>
  <conditionalFormatting sqref="P86">
    <cfRule type="colorScale" priority="1288">
      <colorScale>
        <cfvo type="min"/>
        <cfvo type="percentile" val="50"/>
        <cfvo type="max"/>
        <color rgb="FFF8696B"/>
        <color rgb="FFFFEB84"/>
        <color rgb="FF63BE7B"/>
      </colorScale>
    </cfRule>
  </conditionalFormatting>
  <conditionalFormatting sqref="P87">
    <cfRule type="colorScale" priority="1287">
      <colorScale>
        <cfvo type="min"/>
        <cfvo type="percentile" val="50"/>
        <cfvo type="max"/>
        <color rgb="FFF8696B"/>
        <color rgb="FFFFEB84"/>
        <color rgb="FF63BE7B"/>
      </colorScale>
    </cfRule>
  </conditionalFormatting>
  <conditionalFormatting sqref="P88">
    <cfRule type="colorScale" priority="1285">
      <colorScale>
        <cfvo type="min"/>
        <cfvo type="percentile" val="50"/>
        <cfvo type="max"/>
        <color rgb="FFF8696B"/>
        <color rgb="FFFFEB84"/>
        <color rgb="FF63BE7B"/>
      </colorScale>
    </cfRule>
  </conditionalFormatting>
  <conditionalFormatting sqref="P89">
    <cfRule type="colorScale" priority="1282">
      <colorScale>
        <cfvo type="min"/>
        <cfvo type="percentile" val="50"/>
        <cfvo type="max"/>
        <color rgb="FFF8696B"/>
        <color rgb="FFFFEB84"/>
        <color rgb="FF63BE7B"/>
      </colorScale>
    </cfRule>
  </conditionalFormatting>
  <conditionalFormatting sqref="P88">
    <cfRule type="colorScale" priority="1281">
      <colorScale>
        <cfvo type="min"/>
        <cfvo type="percentile" val="50"/>
        <cfvo type="max"/>
        <color rgb="FFF8696B"/>
        <color rgb="FFFFEB84"/>
        <color rgb="FF63BE7B"/>
      </colorScale>
    </cfRule>
  </conditionalFormatting>
  <conditionalFormatting sqref="P89">
    <cfRule type="colorScale" priority="1279">
      <colorScale>
        <cfvo type="min"/>
        <cfvo type="percentile" val="50"/>
        <cfvo type="max"/>
        <color rgb="FFF8696B"/>
        <color rgb="FFFFEB84"/>
        <color rgb="FF63BE7B"/>
      </colorScale>
    </cfRule>
  </conditionalFormatting>
  <conditionalFormatting sqref="P86">
    <cfRule type="colorScale" priority="1278">
      <colorScale>
        <cfvo type="min"/>
        <cfvo type="percentile" val="50"/>
        <cfvo type="max"/>
        <color rgb="FFF8696B"/>
        <color rgb="FFFFEB84"/>
        <color rgb="FF63BE7B"/>
      </colorScale>
    </cfRule>
  </conditionalFormatting>
  <conditionalFormatting sqref="P87">
    <cfRule type="colorScale" priority="1276">
      <colorScale>
        <cfvo type="min"/>
        <cfvo type="percentile" val="50"/>
        <cfvo type="max"/>
        <color rgb="FFF8696B"/>
        <color rgb="FFFFEB84"/>
        <color rgb="FF63BE7B"/>
      </colorScale>
    </cfRule>
  </conditionalFormatting>
  <conditionalFormatting sqref="P88">
    <cfRule type="colorScale" priority="1275">
      <colorScale>
        <cfvo type="min"/>
        <cfvo type="percentile" val="50"/>
        <cfvo type="max"/>
        <color rgb="FFF8696B"/>
        <color rgb="FFFFEB84"/>
        <color rgb="FF63BE7B"/>
      </colorScale>
    </cfRule>
  </conditionalFormatting>
  <conditionalFormatting sqref="P89">
    <cfRule type="colorScale" priority="1273">
      <colorScale>
        <cfvo type="min"/>
        <cfvo type="percentile" val="50"/>
        <cfvo type="max"/>
        <color rgb="FFF8696B"/>
        <color rgb="FFFFEB84"/>
        <color rgb="FF63BE7B"/>
      </colorScale>
    </cfRule>
  </conditionalFormatting>
  <conditionalFormatting sqref="P89">
    <cfRule type="colorScale" priority="1272">
      <colorScale>
        <cfvo type="min"/>
        <cfvo type="percentile" val="50"/>
        <cfvo type="max"/>
        <color rgb="FFF8696B"/>
        <color rgb="FFFFEB84"/>
        <color rgb="FF63BE7B"/>
      </colorScale>
    </cfRule>
  </conditionalFormatting>
  <conditionalFormatting sqref="P87">
    <cfRule type="colorScale" priority="1271">
      <colorScale>
        <cfvo type="min"/>
        <cfvo type="percentile" val="50"/>
        <cfvo type="max"/>
        <color rgb="FFF8696B"/>
        <color rgb="FFFFEB84"/>
        <color rgb="FF63BE7B"/>
      </colorScale>
    </cfRule>
  </conditionalFormatting>
  <conditionalFormatting sqref="P89">
    <cfRule type="colorScale" priority="1270">
      <colorScale>
        <cfvo type="min"/>
        <cfvo type="percentile" val="50"/>
        <cfvo type="max"/>
        <color rgb="FFF8696B"/>
        <color rgb="FFFFEB84"/>
        <color rgb="FF63BE7B"/>
      </colorScale>
    </cfRule>
  </conditionalFormatting>
  <conditionalFormatting sqref="P87">
    <cfRule type="colorScale" priority="1268">
      <colorScale>
        <cfvo type="min"/>
        <cfvo type="percentile" val="50"/>
        <cfvo type="max"/>
        <color rgb="FFF8696B"/>
        <color rgb="FFFFEB84"/>
        <color rgb="FF63BE7B"/>
      </colorScale>
    </cfRule>
  </conditionalFormatting>
  <conditionalFormatting sqref="P87">
    <cfRule type="colorScale" priority="1267">
      <colorScale>
        <cfvo type="min"/>
        <cfvo type="percentile" val="50"/>
        <cfvo type="max"/>
        <color rgb="FFF8696B"/>
        <color rgb="FFFFEB84"/>
        <color rgb="FF63BE7B"/>
      </colorScale>
    </cfRule>
  </conditionalFormatting>
  <conditionalFormatting sqref="P88">
    <cfRule type="colorScale" priority="1266">
      <colorScale>
        <cfvo type="min"/>
        <cfvo type="percentile" val="50"/>
        <cfvo type="max"/>
        <color rgb="FFF8696B"/>
        <color rgb="FFFFEB84"/>
        <color rgb="FF63BE7B"/>
      </colorScale>
    </cfRule>
  </conditionalFormatting>
  <conditionalFormatting sqref="P89">
    <cfRule type="colorScale" priority="1264">
      <colorScale>
        <cfvo type="min"/>
        <cfvo type="percentile" val="50"/>
        <cfvo type="max"/>
        <color rgb="FFF8696B"/>
        <color rgb="FFFFEB84"/>
        <color rgb="FF63BE7B"/>
      </colorScale>
    </cfRule>
  </conditionalFormatting>
  <conditionalFormatting sqref="P89">
    <cfRule type="colorScale" priority="1263">
      <colorScale>
        <cfvo type="min"/>
        <cfvo type="percentile" val="50"/>
        <cfvo type="max"/>
        <color rgb="FFF8696B"/>
        <color rgb="FFFFEB84"/>
        <color rgb="FF63BE7B"/>
      </colorScale>
    </cfRule>
  </conditionalFormatting>
  <conditionalFormatting sqref="P88">
    <cfRule type="colorScale" priority="1262">
      <colorScale>
        <cfvo type="min"/>
        <cfvo type="percentile" val="50"/>
        <cfvo type="max"/>
        <color rgb="FFF8696B"/>
        <color rgb="FFFFEB84"/>
        <color rgb="FF63BE7B"/>
      </colorScale>
    </cfRule>
  </conditionalFormatting>
  <conditionalFormatting sqref="P87">
    <cfRule type="colorScale" priority="1260">
      <colorScale>
        <cfvo type="min"/>
        <cfvo type="percentile" val="50"/>
        <cfvo type="max"/>
        <color rgb="FFF8696B"/>
        <color rgb="FFFFEB84"/>
        <color rgb="FF63BE7B"/>
      </colorScale>
    </cfRule>
  </conditionalFormatting>
  <conditionalFormatting sqref="P88">
    <cfRule type="colorScale" priority="1259">
      <colorScale>
        <cfvo type="min"/>
        <cfvo type="percentile" val="50"/>
        <cfvo type="max"/>
        <color rgb="FFF8696B"/>
        <color rgb="FFFFEB84"/>
        <color rgb="FF63BE7B"/>
      </colorScale>
    </cfRule>
  </conditionalFormatting>
  <conditionalFormatting sqref="P89">
    <cfRule type="colorScale" priority="1257">
      <colorScale>
        <cfvo type="min"/>
        <cfvo type="percentile" val="50"/>
        <cfvo type="max"/>
        <color rgb="FFF8696B"/>
        <color rgb="FFFFEB84"/>
        <color rgb="FF63BE7B"/>
      </colorScale>
    </cfRule>
  </conditionalFormatting>
  <conditionalFormatting sqref="P87">
    <cfRule type="colorScale" priority="1254">
      <colorScale>
        <cfvo type="min"/>
        <cfvo type="percentile" val="50"/>
        <cfvo type="max"/>
        <color rgb="FFF8696B"/>
        <color rgb="FFFFEB84"/>
        <color rgb="FF63BE7B"/>
      </colorScale>
    </cfRule>
  </conditionalFormatting>
  <conditionalFormatting sqref="P88">
    <cfRule type="colorScale" priority="1253">
      <colorScale>
        <cfvo type="min"/>
        <cfvo type="percentile" val="50"/>
        <cfvo type="max"/>
        <color rgb="FFF8696B"/>
        <color rgb="FFFFEB84"/>
        <color rgb="FF63BE7B"/>
      </colorScale>
    </cfRule>
  </conditionalFormatting>
  <conditionalFormatting sqref="P89">
    <cfRule type="colorScale" priority="1251">
      <colorScale>
        <cfvo type="min"/>
        <cfvo type="percentile" val="50"/>
        <cfvo type="max"/>
        <color rgb="FFF8696B"/>
        <color rgb="FFFFEB84"/>
        <color rgb="FF63BE7B"/>
      </colorScale>
    </cfRule>
  </conditionalFormatting>
  <conditionalFormatting sqref="P89">
    <cfRule type="colorScale" priority="1250">
      <colorScale>
        <cfvo type="min"/>
        <cfvo type="percentile" val="50"/>
        <cfvo type="max"/>
        <color rgb="FFF8696B"/>
        <color rgb="FFFFEB84"/>
        <color rgb="FF63BE7B"/>
      </colorScale>
    </cfRule>
  </conditionalFormatting>
  <conditionalFormatting sqref="P90">
    <cfRule type="colorScale" priority="1248">
      <colorScale>
        <cfvo type="min"/>
        <cfvo type="percentile" val="50"/>
        <cfvo type="max"/>
        <color rgb="FFF8696B"/>
        <color rgb="FFFFEB84"/>
        <color rgb="FF63BE7B"/>
      </colorScale>
    </cfRule>
  </conditionalFormatting>
  <conditionalFormatting sqref="P91">
    <cfRule type="colorScale" priority="1249">
      <colorScale>
        <cfvo type="min"/>
        <cfvo type="percentile" val="50"/>
        <cfvo type="max"/>
        <color rgb="FFF8696B"/>
        <color rgb="FFFFEB84"/>
        <color rgb="FF63BE7B"/>
      </colorScale>
    </cfRule>
  </conditionalFormatting>
  <conditionalFormatting sqref="P92">
    <cfRule type="colorScale" priority="1245">
      <colorScale>
        <cfvo type="min"/>
        <cfvo type="percentile" val="50"/>
        <cfvo type="max"/>
        <color rgb="FFF8696B"/>
        <color rgb="FFFFEB84"/>
        <color rgb="FF63BE7B"/>
      </colorScale>
    </cfRule>
  </conditionalFormatting>
  <conditionalFormatting sqref="P93">
    <cfRule type="colorScale" priority="1243">
      <colorScale>
        <cfvo type="min"/>
        <cfvo type="percentile" val="50"/>
        <cfvo type="max"/>
        <color rgb="FFF8696B"/>
        <color rgb="FFFFEB84"/>
        <color rgb="FF63BE7B"/>
      </colorScale>
    </cfRule>
  </conditionalFormatting>
  <conditionalFormatting sqref="P93">
    <cfRule type="colorScale" priority="1242">
      <colorScale>
        <cfvo type="min"/>
        <cfvo type="percentile" val="50"/>
        <cfvo type="max"/>
        <color rgb="FFF8696B"/>
        <color rgb="FFFFEB84"/>
        <color rgb="FF63BE7B"/>
      </colorScale>
    </cfRule>
  </conditionalFormatting>
  <conditionalFormatting sqref="P91">
    <cfRule type="colorScale" priority="1241">
      <colorScale>
        <cfvo type="min"/>
        <cfvo type="percentile" val="50"/>
        <cfvo type="max"/>
        <color rgb="FFF8696B"/>
        <color rgb="FFFFEB84"/>
        <color rgb="FF63BE7B"/>
      </colorScale>
    </cfRule>
  </conditionalFormatting>
  <conditionalFormatting sqref="P93">
    <cfRule type="colorScale" priority="1240">
      <colorScale>
        <cfvo type="min"/>
        <cfvo type="percentile" val="50"/>
        <cfvo type="max"/>
        <color rgb="FFF8696B"/>
        <color rgb="FFFFEB84"/>
        <color rgb="FF63BE7B"/>
      </colorScale>
    </cfRule>
  </conditionalFormatting>
  <conditionalFormatting sqref="P91">
    <cfRule type="colorScale" priority="1238">
      <colorScale>
        <cfvo type="min"/>
        <cfvo type="percentile" val="50"/>
        <cfvo type="max"/>
        <color rgb="FFF8696B"/>
        <color rgb="FFFFEB84"/>
        <color rgb="FF63BE7B"/>
      </colorScale>
    </cfRule>
  </conditionalFormatting>
  <conditionalFormatting sqref="P91">
    <cfRule type="colorScale" priority="1237">
      <colorScale>
        <cfvo type="min"/>
        <cfvo type="percentile" val="50"/>
        <cfvo type="max"/>
        <color rgb="FFF8696B"/>
        <color rgb="FFFFEB84"/>
        <color rgb="FF63BE7B"/>
      </colorScale>
    </cfRule>
  </conditionalFormatting>
  <conditionalFormatting sqref="P92">
    <cfRule type="colorScale" priority="1236">
      <colorScale>
        <cfvo type="min"/>
        <cfvo type="percentile" val="50"/>
        <cfvo type="max"/>
        <color rgb="FFF8696B"/>
        <color rgb="FFFFEB84"/>
        <color rgb="FF63BE7B"/>
      </colorScale>
    </cfRule>
  </conditionalFormatting>
  <conditionalFormatting sqref="P93">
    <cfRule type="colorScale" priority="1234">
      <colorScale>
        <cfvo type="min"/>
        <cfvo type="percentile" val="50"/>
        <cfvo type="max"/>
        <color rgb="FFF8696B"/>
        <color rgb="FFFFEB84"/>
        <color rgb="FF63BE7B"/>
      </colorScale>
    </cfRule>
  </conditionalFormatting>
  <conditionalFormatting sqref="P93">
    <cfRule type="colorScale" priority="1233">
      <colorScale>
        <cfvo type="min"/>
        <cfvo type="percentile" val="50"/>
        <cfvo type="max"/>
        <color rgb="FFF8696B"/>
        <color rgb="FFFFEB84"/>
        <color rgb="FF63BE7B"/>
      </colorScale>
    </cfRule>
  </conditionalFormatting>
  <conditionalFormatting sqref="P92">
    <cfRule type="colorScale" priority="1232">
      <colorScale>
        <cfvo type="min"/>
        <cfvo type="percentile" val="50"/>
        <cfvo type="max"/>
        <color rgb="FFF8696B"/>
        <color rgb="FFFFEB84"/>
        <color rgb="FF63BE7B"/>
      </colorScale>
    </cfRule>
  </conditionalFormatting>
  <conditionalFormatting sqref="P91">
    <cfRule type="colorScale" priority="1230">
      <colorScale>
        <cfvo type="min"/>
        <cfvo type="percentile" val="50"/>
        <cfvo type="max"/>
        <color rgb="FFF8696B"/>
        <color rgb="FFFFEB84"/>
        <color rgb="FF63BE7B"/>
      </colorScale>
    </cfRule>
  </conditionalFormatting>
  <conditionalFormatting sqref="P92">
    <cfRule type="colorScale" priority="1229">
      <colorScale>
        <cfvo type="min"/>
        <cfvo type="percentile" val="50"/>
        <cfvo type="max"/>
        <color rgb="FFF8696B"/>
        <color rgb="FFFFEB84"/>
        <color rgb="FF63BE7B"/>
      </colorScale>
    </cfRule>
  </conditionalFormatting>
  <conditionalFormatting sqref="P93">
    <cfRule type="colorScale" priority="1227">
      <colorScale>
        <cfvo type="min"/>
        <cfvo type="percentile" val="50"/>
        <cfvo type="max"/>
        <color rgb="FFF8696B"/>
        <color rgb="FFFFEB84"/>
        <color rgb="FF63BE7B"/>
      </colorScale>
    </cfRule>
  </conditionalFormatting>
  <conditionalFormatting sqref="P91">
    <cfRule type="colorScale" priority="1224">
      <colorScale>
        <cfvo type="min"/>
        <cfvo type="percentile" val="50"/>
        <cfvo type="max"/>
        <color rgb="FFF8696B"/>
        <color rgb="FFFFEB84"/>
        <color rgb="FF63BE7B"/>
      </colorScale>
    </cfRule>
  </conditionalFormatting>
  <conditionalFormatting sqref="P92">
    <cfRule type="colorScale" priority="1223">
      <colorScale>
        <cfvo type="min"/>
        <cfvo type="percentile" val="50"/>
        <cfvo type="max"/>
        <color rgb="FFF8696B"/>
        <color rgb="FFFFEB84"/>
        <color rgb="FF63BE7B"/>
      </colorScale>
    </cfRule>
  </conditionalFormatting>
  <conditionalFormatting sqref="P93">
    <cfRule type="colorScale" priority="1221">
      <colorScale>
        <cfvo type="min"/>
        <cfvo type="percentile" val="50"/>
        <cfvo type="max"/>
        <color rgb="FFF8696B"/>
        <color rgb="FFFFEB84"/>
        <color rgb="FF63BE7B"/>
      </colorScale>
    </cfRule>
  </conditionalFormatting>
  <conditionalFormatting sqref="P93">
    <cfRule type="colorScale" priority="1220">
      <colorScale>
        <cfvo type="min"/>
        <cfvo type="percentile" val="50"/>
        <cfvo type="max"/>
        <color rgb="FFF8696B"/>
        <color rgb="FFFFEB84"/>
        <color rgb="FF63BE7B"/>
      </colorScale>
    </cfRule>
  </conditionalFormatting>
  <conditionalFormatting sqref="P90">
    <cfRule type="colorScale" priority="1219">
      <colorScale>
        <cfvo type="min"/>
        <cfvo type="percentile" val="50"/>
        <cfvo type="max"/>
        <color rgb="FFF8696B"/>
        <color rgb="FFFFEB84"/>
        <color rgb="FF63BE7B"/>
      </colorScale>
    </cfRule>
  </conditionalFormatting>
  <conditionalFormatting sqref="P90">
    <cfRule type="colorScale" priority="1216">
      <colorScale>
        <cfvo type="min"/>
        <cfvo type="percentile" val="50"/>
        <cfvo type="max"/>
        <color rgb="FFF8696B"/>
        <color rgb="FFFFEB84"/>
        <color rgb="FF63BE7B"/>
      </colorScale>
    </cfRule>
  </conditionalFormatting>
  <conditionalFormatting sqref="P90">
    <cfRule type="colorScale" priority="1215">
      <colorScale>
        <cfvo type="min"/>
        <cfvo type="percentile" val="50"/>
        <cfvo type="max"/>
        <color rgb="FFF8696B"/>
        <color rgb="FFFFEB84"/>
        <color rgb="FF63BE7B"/>
      </colorScale>
    </cfRule>
  </conditionalFormatting>
  <conditionalFormatting sqref="P90">
    <cfRule type="colorScale" priority="1214">
      <colorScale>
        <cfvo type="min"/>
        <cfvo type="percentile" val="50"/>
        <cfvo type="max"/>
        <color rgb="FFF8696B"/>
        <color rgb="FFFFEB84"/>
        <color rgb="FF63BE7B"/>
      </colorScale>
    </cfRule>
  </conditionalFormatting>
  <conditionalFormatting sqref="P91">
    <cfRule type="colorScale" priority="1213">
      <colorScale>
        <cfvo type="min"/>
        <cfvo type="percentile" val="50"/>
        <cfvo type="max"/>
        <color rgb="FFF8696B"/>
        <color rgb="FFFFEB84"/>
        <color rgb="FF63BE7B"/>
      </colorScale>
    </cfRule>
  </conditionalFormatting>
  <conditionalFormatting sqref="P92">
    <cfRule type="colorScale" priority="1212">
      <colorScale>
        <cfvo type="min"/>
        <cfvo type="percentile" val="50"/>
        <cfvo type="max"/>
        <color rgb="FFF8696B"/>
        <color rgb="FFFFEB84"/>
        <color rgb="FF63BE7B"/>
      </colorScale>
    </cfRule>
  </conditionalFormatting>
  <conditionalFormatting sqref="P93">
    <cfRule type="colorScale" priority="1208">
      <colorScale>
        <cfvo type="min"/>
        <cfvo type="percentile" val="50"/>
        <cfvo type="max"/>
        <color rgb="FFF8696B"/>
        <color rgb="FFFFEB84"/>
        <color rgb="FF63BE7B"/>
      </colorScale>
    </cfRule>
  </conditionalFormatting>
  <conditionalFormatting sqref="P90">
    <cfRule type="colorScale" priority="1207">
      <colorScale>
        <cfvo type="min"/>
        <cfvo type="percentile" val="50"/>
        <cfvo type="max"/>
        <color rgb="FFF8696B"/>
        <color rgb="FFFFEB84"/>
        <color rgb="FF63BE7B"/>
      </colorScale>
    </cfRule>
  </conditionalFormatting>
  <conditionalFormatting sqref="P90">
    <cfRule type="colorScale" priority="1206">
      <colorScale>
        <cfvo type="min"/>
        <cfvo type="percentile" val="50"/>
        <cfvo type="max"/>
        <color rgb="FFF8696B"/>
        <color rgb="FFFFEB84"/>
        <color rgb="FF63BE7B"/>
      </colorScale>
    </cfRule>
  </conditionalFormatting>
  <conditionalFormatting sqref="P90">
    <cfRule type="colorScale" priority="1205">
      <colorScale>
        <cfvo type="min"/>
        <cfvo type="percentile" val="50"/>
        <cfvo type="max"/>
        <color rgb="FFF8696B"/>
        <color rgb="FFFFEB84"/>
        <color rgb="FF63BE7B"/>
      </colorScale>
    </cfRule>
  </conditionalFormatting>
  <conditionalFormatting sqref="P92">
    <cfRule type="colorScale" priority="1204">
      <colorScale>
        <cfvo type="min"/>
        <cfvo type="percentile" val="50"/>
        <cfvo type="max"/>
        <color rgb="FFF8696B"/>
        <color rgb="FFFFEB84"/>
        <color rgb="FF63BE7B"/>
      </colorScale>
    </cfRule>
  </conditionalFormatting>
  <conditionalFormatting sqref="P91">
    <cfRule type="colorScale" priority="1203">
      <colorScale>
        <cfvo type="min"/>
        <cfvo type="percentile" val="50"/>
        <cfvo type="max"/>
        <color rgb="FFF8696B"/>
        <color rgb="FFFFEB84"/>
        <color rgb="FF63BE7B"/>
      </colorScale>
    </cfRule>
  </conditionalFormatting>
  <conditionalFormatting sqref="P92">
    <cfRule type="colorScale" priority="1202">
      <colorScale>
        <cfvo type="min"/>
        <cfvo type="percentile" val="50"/>
        <cfvo type="max"/>
        <color rgb="FFF8696B"/>
        <color rgb="FFFFEB84"/>
        <color rgb="FF63BE7B"/>
      </colorScale>
    </cfRule>
  </conditionalFormatting>
  <conditionalFormatting sqref="P92">
    <cfRule type="colorScale" priority="1201">
      <colorScale>
        <cfvo type="min"/>
        <cfvo type="percentile" val="50"/>
        <cfvo type="max"/>
        <color rgb="FFF8696B"/>
        <color rgb="FFFFEB84"/>
        <color rgb="FF63BE7B"/>
      </colorScale>
    </cfRule>
  </conditionalFormatting>
  <conditionalFormatting sqref="P93">
    <cfRule type="colorScale" priority="1199">
      <colorScale>
        <cfvo type="min"/>
        <cfvo type="percentile" val="50"/>
        <cfvo type="max"/>
        <color rgb="FFF8696B"/>
        <color rgb="FFFFEB84"/>
        <color rgb="FF63BE7B"/>
      </colorScale>
    </cfRule>
  </conditionalFormatting>
  <conditionalFormatting sqref="P91">
    <cfRule type="colorScale" priority="1198">
      <colorScale>
        <cfvo type="min"/>
        <cfvo type="percentile" val="50"/>
        <cfvo type="max"/>
        <color rgb="FFF8696B"/>
        <color rgb="FFFFEB84"/>
        <color rgb="FF63BE7B"/>
      </colorScale>
    </cfRule>
  </conditionalFormatting>
  <conditionalFormatting sqref="P93">
    <cfRule type="colorScale" priority="1197">
      <colorScale>
        <cfvo type="min"/>
        <cfvo type="percentile" val="50"/>
        <cfvo type="max"/>
        <color rgb="FFF8696B"/>
        <color rgb="FFFFEB84"/>
        <color rgb="FF63BE7B"/>
      </colorScale>
    </cfRule>
  </conditionalFormatting>
  <conditionalFormatting sqref="P92">
    <cfRule type="colorScale" priority="1196">
      <colorScale>
        <cfvo type="min"/>
        <cfvo type="percentile" val="50"/>
        <cfvo type="max"/>
        <color rgb="FFF8696B"/>
        <color rgb="FFFFEB84"/>
        <color rgb="FF63BE7B"/>
      </colorScale>
    </cfRule>
  </conditionalFormatting>
  <conditionalFormatting sqref="P93">
    <cfRule type="colorScale" priority="1194">
      <colorScale>
        <cfvo type="min"/>
        <cfvo type="percentile" val="50"/>
        <cfvo type="max"/>
        <color rgb="FFF8696B"/>
        <color rgb="FFFFEB84"/>
        <color rgb="FF63BE7B"/>
      </colorScale>
    </cfRule>
  </conditionalFormatting>
  <conditionalFormatting sqref="P92">
    <cfRule type="colorScale" priority="1193">
      <colorScale>
        <cfvo type="min"/>
        <cfvo type="percentile" val="50"/>
        <cfvo type="max"/>
        <color rgb="FFF8696B"/>
        <color rgb="FFFFEB84"/>
        <color rgb="FF63BE7B"/>
      </colorScale>
    </cfRule>
  </conditionalFormatting>
  <conditionalFormatting sqref="P90">
    <cfRule type="colorScale" priority="1192">
      <colorScale>
        <cfvo type="min"/>
        <cfvo type="percentile" val="50"/>
        <cfvo type="max"/>
        <color rgb="FFF8696B"/>
        <color rgb="FFFFEB84"/>
        <color rgb="FF63BE7B"/>
      </colorScale>
    </cfRule>
  </conditionalFormatting>
  <conditionalFormatting sqref="P91">
    <cfRule type="colorScale" priority="1191">
      <colorScale>
        <cfvo type="min"/>
        <cfvo type="percentile" val="50"/>
        <cfvo type="max"/>
        <color rgb="FFF8696B"/>
        <color rgb="FFFFEB84"/>
        <color rgb="FF63BE7B"/>
      </colorScale>
    </cfRule>
  </conditionalFormatting>
  <conditionalFormatting sqref="P92">
    <cfRule type="colorScale" priority="1190">
      <colorScale>
        <cfvo type="min"/>
        <cfvo type="percentile" val="50"/>
        <cfvo type="max"/>
        <color rgb="FFF8696B"/>
        <color rgb="FFFFEB84"/>
        <color rgb="FF63BE7B"/>
      </colorScale>
    </cfRule>
  </conditionalFormatting>
  <conditionalFormatting sqref="P92">
    <cfRule type="colorScale" priority="1189">
      <colorScale>
        <cfvo type="min"/>
        <cfvo type="percentile" val="50"/>
        <cfvo type="max"/>
        <color rgb="FFF8696B"/>
        <color rgb="FFFFEB84"/>
        <color rgb="FF63BE7B"/>
      </colorScale>
    </cfRule>
  </conditionalFormatting>
  <conditionalFormatting sqref="P92">
    <cfRule type="colorScale" priority="1188">
      <colorScale>
        <cfvo type="min"/>
        <cfvo type="percentile" val="50"/>
        <cfvo type="max"/>
        <color rgb="FFF8696B"/>
        <color rgb="FFFFEB84"/>
        <color rgb="FF63BE7B"/>
      </colorScale>
    </cfRule>
  </conditionalFormatting>
  <conditionalFormatting sqref="P93">
    <cfRule type="colorScale" priority="1186">
      <colorScale>
        <cfvo type="min"/>
        <cfvo type="percentile" val="50"/>
        <cfvo type="max"/>
        <color rgb="FFF8696B"/>
        <color rgb="FFFFEB84"/>
        <color rgb="FF63BE7B"/>
      </colorScale>
    </cfRule>
  </conditionalFormatting>
  <conditionalFormatting sqref="P91">
    <cfRule type="colorScale" priority="1185">
      <colorScale>
        <cfvo type="min"/>
        <cfvo type="percentile" val="50"/>
        <cfvo type="max"/>
        <color rgb="FFF8696B"/>
        <color rgb="FFFFEB84"/>
        <color rgb="FF63BE7B"/>
      </colorScale>
    </cfRule>
  </conditionalFormatting>
  <conditionalFormatting sqref="P90">
    <cfRule type="colorScale" priority="1184">
      <colorScale>
        <cfvo type="min"/>
        <cfvo type="percentile" val="50"/>
        <cfvo type="max"/>
        <color rgb="FFF8696B"/>
        <color rgb="FFFFEB84"/>
        <color rgb="FF63BE7B"/>
      </colorScale>
    </cfRule>
  </conditionalFormatting>
  <conditionalFormatting sqref="P91">
    <cfRule type="colorScale" priority="1183">
      <colorScale>
        <cfvo type="min"/>
        <cfvo type="percentile" val="50"/>
        <cfvo type="max"/>
        <color rgb="FFF8696B"/>
        <color rgb="FFFFEB84"/>
        <color rgb="FF63BE7B"/>
      </colorScale>
    </cfRule>
  </conditionalFormatting>
  <conditionalFormatting sqref="P92">
    <cfRule type="colorScale" priority="1181">
      <colorScale>
        <cfvo type="min"/>
        <cfvo type="percentile" val="50"/>
        <cfvo type="max"/>
        <color rgb="FFF8696B"/>
        <color rgb="FFFFEB84"/>
        <color rgb="FF63BE7B"/>
      </colorScale>
    </cfRule>
  </conditionalFormatting>
  <conditionalFormatting sqref="P93">
    <cfRule type="colorScale" priority="1178">
      <colorScale>
        <cfvo type="min"/>
        <cfvo type="percentile" val="50"/>
        <cfvo type="max"/>
        <color rgb="FFF8696B"/>
        <color rgb="FFFFEB84"/>
        <color rgb="FF63BE7B"/>
      </colorScale>
    </cfRule>
  </conditionalFormatting>
  <conditionalFormatting sqref="P92">
    <cfRule type="colorScale" priority="1177">
      <colorScale>
        <cfvo type="min"/>
        <cfvo type="percentile" val="50"/>
        <cfvo type="max"/>
        <color rgb="FFF8696B"/>
        <color rgb="FFFFEB84"/>
        <color rgb="FF63BE7B"/>
      </colorScale>
    </cfRule>
  </conditionalFormatting>
  <conditionalFormatting sqref="P93">
    <cfRule type="colorScale" priority="1175">
      <colorScale>
        <cfvo type="min"/>
        <cfvo type="percentile" val="50"/>
        <cfvo type="max"/>
        <color rgb="FFF8696B"/>
        <color rgb="FFFFEB84"/>
        <color rgb="FF63BE7B"/>
      </colorScale>
    </cfRule>
  </conditionalFormatting>
  <conditionalFormatting sqref="P90">
    <cfRule type="colorScale" priority="1174">
      <colorScale>
        <cfvo type="min"/>
        <cfvo type="percentile" val="50"/>
        <cfvo type="max"/>
        <color rgb="FFF8696B"/>
        <color rgb="FFFFEB84"/>
        <color rgb="FF63BE7B"/>
      </colorScale>
    </cfRule>
  </conditionalFormatting>
  <conditionalFormatting sqref="P91">
    <cfRule type="colorScale" priority="1172">
      <colorScale>
        <cfvo type="min"/>
        <cfvo type="percentile" val="50"/>
        <cfvo type="max"/>
        <color rgb="FFF8696B"/>
        <color rgb="FFFFEB84"/>
        <color rgb="FF63BE7B"/>
      </colorScale>
    </cfRule>
  </conditionalFormatting>
  <conditionalFormatting sqref="P92">
    <cfRule type="colorScale" priority="1171">
      <colorScale>
        <cfvo type="min"/>
        <cfvo type="percentile" val="50"/>
        <cfvo type="max"/>
        <color rgb="FFF8696B"/>
        <color rgb="FFFFEB84"/>
        <color rgb="FF63BE7B"/>
      </colorScale>
    </cfRule>
  </conditionalFormatting>
  <conditionalFormatting sqref="P93">
    <cfRule type="colorScale" priority="1169">
      <colorScale>
        <cfvo type="min"/>
        <cfvo type="percentile" val="50"/>
        <cfvo type="max"/>
        <color rgb="FFF8696B"/>
        <color rgb="FFFFEB84"/>
        <color rgb="FF63BE7B"/>
      </colorScale>
    </cfRule>
  </conditionalFormatting>
  <conditionalFormatting sqref="P93">
    <cfRule type="colorScale" priority="1168">
      <colorScale>
        <cfvo type="min"/>
        <cfvo type="percentile" val="50"/>
        <cfvo type="max"/>
        <color rgb="FFF8696B"/>
        <color rgb="FFFFEB84"/>
        <color rgb="FF63BE7B"/>
      </colorScale>
    </cfRule>
  </conditionalFormatting>
  <conditionalFormatting sqref="P91">
    <cfRule type="colorScale" priority="1167">
      <colorScale>
        <cfvo type="min"/>
        <cfvo type="percentile" val="50"/>
        <cfvo type="max"/>
        <color rgb="FFF8696B"/>
        <color rgb="FFFFEB84"/>
        <color rgb="FF63BE7B"/>
      </colorScale>
    </cfRule>
  </conditionalFormatting>
  <conditionalFormatting sqref="P93">
    <cfRule type="colorScale" priority="1166">
      <colorScale>
        <cfvo type="min"/>
        <cfvo type="percentile" val="50"/>
        <cfvo type="max"/>
        <color rgb="FFF8696B"/>
        <color rgb="FFFFEB84"/>
        <color rgb="FF63BE7B"/>
      </colorScale>
    </cfRule>
  </conditionalFormatting>
  <conditionalFormatting sqref="P91">
    <cfRule type="colorScale" priority="1164">
      <colorScale>
        <cfvo type="min"/>
        <cfvo type="percentile" val="50"/>
        <cfvo type="max"/>
        <color rgb="FFF8696B"/>
        <color rgb="FFFFEB84"/>
        <color rgb="FF63BE7B"/>
      </colorScale>
    </cfRule>
  </conditionalFormatting>
  <conditionalFormatting sqref="P91">
    <cfRule type="colorScale" priority="1163">
      <colorScale>
        <cfvo type="min"/>
        <cfvo type="percentile" val="50"/>
        <cfvo type="max"/>
        <color rgb="FFF8696B"/>
        <color rgb="FFFFEB84"/>
        <color rgb="FF63BE7B"/>
      </colorScale>
    </cfRule>
  </conditionalFormatting>
  <conditionalFormatting sqref="P92">
    <cfRule type="colorScale" priority="1162">
      <colorScale>
        <cfvo type="min"/>
        <cfvo type="percentile" val="50"/>
        <cfvo type="max"/>
        <color rgb="FFF8696B"/>
        <color rgb="FFFFEB84"/>
        <color rgb="FF63BE7B"/>
      </colorScale>
    </cfRule>
  </conditionalFormatting>
  <conditionalFormatting sqref="P93">
    <cfRule type="colorScale" priority="1160">
      <colorScale>
        <cfvo type="min"/>
        <cfvo type="percentile" val="50"/>
        <cfvo type="max"/>
        <color rgb="FFF8696B"/>
        <color rgb="FFFFEB84"/>
        <color rgb="FF63BE7B"/>
      </colorScale>
    </cfRule>
  </conditionalFormatting>
  <conditionalFormatting sqref="P93">
    <cfRule type="colorScale" priority="1159">
      <colorScale>
        <cfvo type="min"/>
        <cfvo type="percentile" val="50"/>
        <cfvo type="max"/>
        <color rgb="FFF8696B"/>
        <color rgb="FFFFEB84"/>
        <color rgb="FF63BE7B"/>
      </colorScale>
    </cfRule>
  </conditionalFormatting>
  <conditionalFormatting sqref="P92">
    <cfRule type="colorScale" priority="1158">
      <colorScale>
        <cfvo type="min"/>
        <cfvo type="percentile" val="50"/>
        <cfvo type="max"/>
        <color rgb="FFF8696B"/>
        <color rgb="FFFFEB84"/>
        <color rgb="FF63BE7B"/>
      </colorScale>
    </cfRule>
  </conditionalFormatting>
  <conditionalFormatting sqref="P91">
    <cfRule type="colorScale" priority="1156">
      <colorScale>
        <cfvo type="min"/>
        <cfvo type="percentile" val="50"/>
        <cfvo type="max"/>
        <color rgb="FFF8696B"/>
        <color rgb="FFFFEB84"/>
        <color rgb="FF63BE7B"/>
      </colorScale>
    </cfRule>
  </conditionalFormatting>
  <conditionalFormatting sqref="P92">
    <cfRule type="colorScale" priority="1155">
      <colorScale>
        <cfvo type="min"/>
        <cfvo type="percentile" val="50"/>
        <cfvo type="max"/>
        <color rgb="FFF8696B"/>
        <color rgb="FFFFEB84"/>
        <color rgb="FF63BE7B"/>
      </colorScale>
    </cfRule>
  </conditionalFormatting>
  <conditionalFormatting sqref="P93">
    <cfRule type="colorScale" priority="1153">
      <colorScale>
        <cfvo type="min"/>
        <cfvo type="percentile" val="50"/>
        <cfvo type="max"/>
        <color rgb="FFF8696B"/>
        <color rgb="FFFFEB84"/>
        <color rgb="FF63BE7B"/>
      </colorScale>
    </cfRule>
  </conditionalFormatting>
  <conditionalFormatting sqref="P91">
    <cfRule type="colorScale" priority="1150">
      <colorScale>
        <cfvo type="min"/>
        <cfvo type="percentile" val="50"/>
        <cfvo type="max"/>
        <color rgb="FFF8696B"/>
        <color rgb="FFFFEB84"/>
        <color rgb="FF63BE7B"/>
      </colorScale>
    </cfRule>
  </conditionalFormatting>
  <conditionalFormatting sqref="P92">
    <cfRule type="colorScale" priority="1149">
      <colorScale>
        <cfvo type="min"/>
        <cfvo type="percentile" val="50"/>
        <cfvo type="max"/>
        <color rgb="FFF8696B"/>
        <color rgb="FFFFEB84"/>
        <color rgb="FF63BE7B"/>
      </colorScale>
    </cfRule>
  </conditionalFormatting>
  <conditionalFormatting sqref="P93">
    <cfRule type="colorScale" priority="1147">
      <colorScale>
        <cfvo type="min"/>
        <cfvo type="percentile" val="50"/>
        <cfvo type="max"/>
        <color rgb="FFF8696B"/>
        <color rgb="FFFFEB84"/>
        <color rgb="FF63BE7B"/>
      </colorScale>
    </cfRule>
  </conditionalFormatting>
  <conditionalFormatting sqref="P93">
    <cfRule type="colorScale" priority="1146">
      <colorScale>
        <cfvo type="min"/>
        <cfvo type="percentile" val="50"/>
        <cfvo type="max"/>
        <color rgb="FFF8696B"/>
        <color rgb="FFFFEB84"/>
        <color rgb="FF63BE7B"/>
      </colorScale>
    </cfRule>
  </conditionalFormatting>
  <conditionalFormatting sqref="P6">
    <cfRule type="colorScale" priority="1144">
      <colorScale>
        <cfvo type="min"/>
        <cfvo type="percentile" val="50"/>
        <cfvo type="max"/>
        <color rgb="FFF8696B"/>
        <color rgb="FFFFEB84"/>
        <color rgb="FF63BE7B"/>
      </colorScale>
    </cfRule>
  </conditionalFormatting>
  <conditionalFormatting sqref="P7">
    <cfRule type="colorScale" priority="1145">
      <colorScale>
        <cfvo type="min"/>
        <cfvo type="percentile" val="50"/>
        <cfvo type="max"/>
        <color rgb="FFF8696B"/>
        <color rgb="FFFFEB84"/>
        <color rgb="FF63BE7B"/>
      </colorScale>
    </cfRule>
  </conditionalFormatting>
  <conditionalFormatting sqref="P8">
    <cfRule type="colorScale" priority="1141">
      <colorScale>
        <cfvo type="min"/>
        <cfvo type="percentile" val="50"/>
        <cfvo type="max"/>
        <color rgb="FFF8696B"/>
        <color rgb="FFFFEB84"/>
        <color rgb="FF63BE7B"/>
      </colorScale>
    </cfRule>
  </conditionalFormatting>
  <conditionalFormatting sqref="P9">
    <cfRule type="colorScale" priority="1139">
      <colorScale>
        <cfvo type="min"/>
        <cfvo type="percentile" val="50"/>
        <cfvo type="max"/>
        <color rgb="FFF8696B"/>
        <color rgb="FFFFEB84"/>
        <color rgb="FF63BE7B"/>
      </colorScale>
    </cfRule>
  </conditionalFormatting>
  <conditionalFormatting sqref="P9">
    <cfRule type="colorScale" priority="1138">
      <colorScale>
        <cfvo type="min"/>
        <cfvo type="percentile" val="50"/>
        <cfvo type="max"/>
        <color rgb="FFF8696B"/>
        <color rgb="FFFFEB84"/>
        <color rgb="FF63BE7B"/>
      </colorScale>
    </cfRule>
  </conditionalFormatting>
  <conditionalFormatting sqref="P7">
    <cfRule type="colorScale" priority="1137">
      <colorScale>
        <cfvo type="min"/>
        <cfvo type="percentile" val="50"/>
        <cfvo type="max"/>
        <color rgb="FFF8696B"/>
        <color rgb="FFFFEB84"/>
        <color rgb="FF63BE7B"/>
      </colorScale>
    </cfRule>
  </conditionalFormatting>
  <conditionalFormatting sqref="P9">
    <cfRule type="colorScale" priority="1136">
      <colorScale>
        <cfvo type="min"/>
        <cfvo type="percentile" val="50"/>
        <cfvo type="max"/>
        <color rgb="FFF8696B"/>
        <color rgb="FFFFEB84"/>
        <color rgb="FF63BE7B"/>
      </colorScale>
    </cfRule>
  </conditionalFormatting>
  <conditionalFormatting sqref="P7">
    <cfRule type="colorScale" priority="1134">
      <colorScale>
        <cfvo type="min"/>
        <cfvo type="percentile" val="50"/>
        <cfvo type="max"/>
        <color rgb="FFF8696B"/>
        <color rgb="FFFFEB84"/>
        <color rgb="FF63BE7B"/>
      </colorScale>
    </cfRule>
  </conditionalFormatting>
  <conditionalFormatting sqref="P7">
    <cfRule type="colorScale" priority="1133">
      <colorScale>
        <cfvo type="min"/>
        <cfvo type="percentile" val="50"/>
        <cfvo type="max"/>
        <color rgb="FFF8696B"/>
        <color rgb="FFFFEB84"/>
        <color rgb="FF63BE7B"/>
      </colorScale>
    </cfRule>
  </conditionalFormatting>
  <conditionalFormatting sqref="P8">
    <cfRule type="colorScale" priority="1132">
      <colorScale>
        <cfvo type="min"/>
        <cfvo type="percentile" val="50"/>
        <cfvo type="max"/>
        <color rgb="FFF8696B"/>
        <color rgb="FFFFEB84"/>
        <color rgb="FF63BE7B"/>
      </colorScale>
    </cfRule>
  </conditionalFormatting>
  <conditionalFormatting sqref="P9">
    <cfRule type="colorScale" priority="1130">
      <colorScale>
        <cfvo type="min"/>
        <cfvo type="percentile" val="50"/>
        <cfvo type="max"/>
        <color rgb="FFF8696B"/>
        <color rgb="FFFFEB84"/>
        <color rgb="FF63BE7B"/>
      </colorScale>
    </cfRule>
  </conditionalFormatting>
  <conditionalFormatting sqref="P9">
    <cfRule type="colorScale" priority="1129">
      <colorScale>
        <cfvo type="min"/>
        <cfvo type="percentile" val="50"/>
        <cfvo type="max"/>
        <color rgb="FFF8696B"/>
        <color rgb="FFFFEB84"/>
        <color rgb="FF63BE7B"/>
      </colorScale>
    </cfRule>
  </conditionalFormatting>
  <conditionalFormatting sqref="P8">
    <cfRule type="colorScale" priority="1128">
      <colorScale>
        <cfvo type="min"/>
        <cfvo type="percentile" val="50"/>
        <cfvo type="max"/>
        <color rgb="FFF8696B"/>
        <color rgb="FFFFEB84"/>
        <color rgb="FF63BE7B"/>
      </colorScale>
    </cfRule>
  </conditionalFormatting>
  <conditionalFormatting sqref="P7">
    <cfRule type="colorScale" priority="1126">
      <colorScale>
        <cfvo type="min"/>
        <cfvo type="percentile" val="50"/>
        <cfvo type="max"/>
        <color rgb="FFF8696B"/>
        <color rgb="FFFFEB84"/>
        <color rgb="FF63BE7B"/>
      </colorScale>
    </cfRule>
  </conditionalFormatting>
  <conditionalFormatting sqref="P8">
    <cfRule type="colorScale" priority="1125">
      <colorScale>
        <cfvo type="min"/>
        <cfvo type="percentile" val="50"/>
        <cfvo type="max"/>
        <color rgb="FFF8696B"/>
        <color rgb="FFFFEB84"/>
        <color rgb="FF63BE7B"/>
      </colorScale>
    </cfRule>
  </conditionalFormatting>
  <conditionalFormatting sqref="P9">
    <cfRule type="colorScale" priority="1123">
      <colorScale>
        <cfvo type="min"/>
        <cfvo type="percentile" val="50"/>
        <cfvo type="max"/>
        <color rgb="FFF8696B"/>
        <color rgb="FFFFEB84"/>
        <color rgb="FF63BE7B"/>
      </colorScale>
    </cfRule>
  </conditionalFormatting>
  <conditionalFormatting sqref="P7">
    <cfRule type="colorScale" priority="1120">
      <colorScale>
        <cfvo type="min"/>
        <cfvo type="percentile" val="50"/>
        <cfvo type="max"/>
        <color rgb="FFF8696B"/>
        <color rgb="FFFFEB84"/>
        <color rgb="FF63BE7B"/>
      </colorScale>
    </cfRule>
  </conditionalFormatting>
  <conditionalFormatting sqref="P8">
    <cfRule type="colorScale" priority="1119">
      <colorScale>
        <cfvo type="min"/>
        <cfvo type="percentile" val="50"/>
        <cfvo type="max"/>
        <color rgb="FFF8696B"/>
        <color rgb="FFFFEB84"/>
        <color rgb="FF63BE7B"/>
      </colorScale>
    </cfRule>
  </conditionalFormatting>
  <conditionalFormatting sqref="P9">
    <cfRule type="colorScale" priority="1117">
      <colorScale>
        <cfvo type="min"/>
        <cfvo type="percentile" val="50"/>
        <cfvo type="max"/>
        <color rgb="FFF8696B"/>
        <color rgb="FFFFEB84"/>
        <color rgb="FF63BE7B"/>
      </colorScale>
    </cfRule>
  </conditionalFormatting>
  <conditionalFormatting sqref="P9">
    <cfRule type="colorScale" priority="1116">
      <colorScale>
        <cfvo type="min"/>
        <cfvo type="percentile" val="50"/>
        <cfvo type="max"/>
        <color rgb="FFF8696B"/>
        <color rgb="FFFFEB84"/>
        <color rgb="FF63BE7B"/>
      </colorScale>
    </cfRule>
  </conditionalFormatting>
  <conditionalFormatting sqref="P6">
    <cfRule type="colorScale" priority="1115">
      <colorScale>
        <cfvo type="min"/>
        <cfvo type="percentile" val="50"/>
        <cfvo type="max"/>
        <color rgb="FFF8696B"/>
        <color rgb="FFFFEB84"/>
        <color rgb="FF63BE7B"/>
      </colorScale>
    </cfRule>
  </conditionalFormatting>
  <conditionalFormatting sqref="P6">
    <cfRule type="colorScale" priority="1112">
      <colorScale>
        <cfvo type="min"/>
        <cfvo type="percentile" val="50"/>
        <cfvo type="max"/>
        <color rgb="FFF8696B"/>
        <color rgb="FFFFEB84"/>
        <color rgb="FF63BE7B"/>
      </colorScale>
    </cfRule>
  </conditionalFormatting>
  <conditionalFormatting sqref="P6">
    <cfRule type="colorScale" priority="1111">
      <colorScale>
        <cfvo type="min"/>
        <cfvo type="percentile" val="50"/>
        <cfvo type="max"/>
        <color rgb="FFF8696B"/>
        <color rgb="FFFFEB84"/>
        <color rgb="FF63BE7B"/>
      </colorScale>
    </cfRule>
  </conditionalFormatting>
  <conditionalFormatting sqref="P6">
    <cfRule type="colorScale" priority="1110">
      <colorScale>
        <cfvo type="min"/>
        <cfvo type="percentile" val="50"/>
        <cfvo type="max"/>
        <color rgb="FFF8696B"/>
        <color rgb="FFFFEB84"/>
        <color rgb="FF63BE7B"/>
      </colorScale>
    </cfRule>
  </conditionalFormatting>
  <conditionalFormatting sqref="P7">
    <cfRule type="colorScale" priority="1109">
      <colorScale>
        <cfvo type="min"/>
        <cfvo type="percentile" val="50"/>
        <cfvo type="max"/>
        <color rgb="FFF8696B"/>
        <color rgb="FFFFEB84"/>
        <color rgb="FF63BE7B"/>
      </colorScale>
    </cfRule>
  </conditionalFormatting>
  <conditionalFormatting sqref="P8">
    <cfRule type="colorScale" priority="1108">
      <colorScale>
        <cfvo type="min"/>
        <cfvo type="percentile" val="50"/>
        <cfvo type="max"/>
        <color rgb="FFF8696B"/>
        <color rgb="FFFFEB84"/>
        <color rgb="FF63BE7B"/>
      </colorScale>
    </cfRule>
  </conditionalFormatting>
  <conditionalFormatting sqref="P9">
    <cfRule type="colorScale" priority="1104">
      <colorScale>
        <cfvo type="min"/>
        <cfvo type="percentile" val="50"/>
        <cfvo type="max"/>
        <color rgb="FFF8696B"/>
        <color rgb="FFFFEB84"/>
        <color rgb="FF63BE7B"/>
      </colorScale>
    </cfRule>
  </conditionalFormatting>
  <conditionalFormatting sqref="P6">
    <cfRule type="colorScale" priority="1103">
      <colorScale>
        <cfvo type="min"/>
        <cfvo type="percentile" val="50"/>
        <cfvo type="max"/>
        <color rgb="FFF8696B"/>
        <color rgb="FFFFEB84"/>
        <color rgb="FF63BE7B"/>
      </colorScale>
    </cfRule>
  </conditionalFormatting>
  <conditionalFormatting sqref="P6">
    <cfRule type="colorScale" priority="1102">
      <colorScale>
        <cfvo type="min"/>
        <cfvo type="percentile" val="50"/>
        <cfvo type="max"/>
        <color rgb="FFF8696B"/>
        <color rgb="FFFFEB84"/>
        <color rgb="FF63BE7B"/>
      </colorScale>
    </cfRule>
  </conditionalFormatting>
  <conditionalFormatting sqref="P6">
    <cfRule type="colorScale" priority="1101">
      <colorScale>
        <cfvo type="min"/>
        <cfvo type="percentile" val="50"/>
        <cfvo type="max"/>
        <color rgb="FFF8696B"/>
        <color rgb="FFFFEB84"/>
        <color rgb="FF63BE7B"/>
      </colorScale>
    </cfRule>
  </conditionalFormatting>
  <conditionalFormatting sqref="P8">
    <cfRule type="colorScale" priority="1100">
      <colorScale>
        <cfvo type="min"/>
        <cfvo type="percentile" val="50"/>
        <cfvo type="max"/>
        <color rgb="FFF8696B"/>
        <color rgb="FFFFEB84"/>
        <color rgb="FF63BE7B"/>
      </colorScale>
    </cfRule>
  </conditionalFormatting>
  <conditionalFormatting sqref="P7">
    <cfRule type="colorScale" priority="1099">
      <colorScale>
        <cfvo type="min"/>
        <cfvo type="percentile" val="50"/>
        <cfvo type="max"/>
        <color rgb="FFF8696B"/>
        <color rgb="FFFFEB84"/>
        <color rgb="FF63BE7B"/>
      </colorScale>
    </cfRule>
  </conditionalFormatting>
  <conditionalFormatting sqref="P8">
    <cfRule type="colorScale" priority="1098">
      <colorScale>
        <cfvo type="min"/>
        <cfvo type="percentile" val="50"/>
        <cfvo type="max"/>
        <color rgb="FFF8696B"/>
        <color rgb="FFFFEB84"/>
        <color rgb="FF63BE7B"/>
      </colorScale>
    </cfRule>
  </conditionalFormatting>
  <conditionalFormatting sqref="P8">
    <cfRule type="colorScale" priority="1097">
      <colorScale>
        <cfvo type="min"/>
        <cfvo type="percentile" val="50"/>
        <cfvo type="max"/>
        <color rgb="FFF8696B"/>
        <color rgb="FFFFEB84"/>
        <color rgb="FF63BE7B"/>
      </colorScale>
    </cfRule>
  </conditionalFormatting>
  <conditionalFormatting sqref="P9">
    <cfRule type="colorScale" priority="1095">
      <colorScale>
        <cfvo type="min"/>
        <cfvo type="percentile" val="50"/>
        <cfvo type="max"/>
        <color rgb="FFF8696B"/>
        <color rgb="FFFFEB84"/>
        <color rgb="FF63BE7B"/>
      </colorScale>
    </cfRule>
  </conditionalFormatting>
  <conditionalFormatting sqref="P7">
    <cfRule type="colorScale" priority="1094">
      <colorScale>
        <cfvo type="min"/>
        <cfvo type="percentile" val="50"/>
        <cfvo type="max"/>
        <color rgb="FFF8696B"/>
        <color rgb="FFFFEB84"/>
        <color rgb="FF63BE7B"/>
      </colorScale>
    </cfRule>
  </conditionalFormatting>
  <conditionalFormatting sqref="P9">
    <cfRule type="colorScale" priority="1093">
      <colorScale>
        <cfvo type="min"/>
        <cfvo type="percentile" val="50"/>
        <cfvo type="max"/>
        <color rgb="FFF8696B"/>
        <color rgb="FFFFEB84"/>
        <color rgb="FF63BE7B"/>
      </colorScale>
    </cfRule>
  </conditionalFormatting>
  <conditionalFormatting sqref="P8">
    <cfRule type="colorScale" priority="1092">
      <colorScale>
        <cfvo type="min"/>
        <cfvo type="percentile" val="50"/>
        <cfvo type="max"/>
        <color rgb="FFF8696B"/>
        <color rgb="FFFFEB84"/>
        <color rgb="FF63BE7B"/>
      </colorScale>
    </cfRule>
  </conditionalFormatting>
  <conditionalFormatting sqref="P9">
    <cfRule type="colorScale" priority="1090">
      <colorScale>
        <cfvo type="min"/>
        <cfvo type="percentile" val="50"/>
        <cfvo type="max"/>
        <color rgb="FFF8696B"/>
        <color rgb="FFFFEB84"/>
        <color rgb="FF63BE7B"/>
      </colorScale>
    </cfRule>
  </conditionalFormatting>
  <conditionalFormatting sqref="P8">
    <cfRule type="colorScale" priority="1089">
      <colorScale>
        <cfvo type="min"/>
        <cfvo type="percentile" val="50"/>
        <cfvo type="max"/>
        <color rgb="FFF8696B"/>
        <color rgb="FFFFEB84"/>
        <color rgb="FF63BE7B"/>
      </colorScale>
    </cfRule>
  </conditionalFormatting>
  <conditionalFormatting sqref="P6">
    <cfRule type="colorScale" priority="1088">
      <colorScale>
        <cfvo type="min"/>
        <cfvo type="percentile" val="50"/>
        <cfvo type="max"/>
        <color rgb="FFF8696B"/>
        <color rgb="FFFFEB84"/>
        <color rgb="FF63BE7B"/>
      </colorScale>
    </cfRule>
  </conditionalFormatting>
  <conditionalFormatting sqref="P7">
    <cfRule type="colorScale" priority="1087">
      <colorScale>
        <cfvo type="min"/>
        <cfvo type="percentile" val="50"/>
        <cfvo type="max"/>
        <color rgb="FFF8696B"/>
        <color rgb="FFFFEB84"/>
        <color rgb="FF63BE7B"/>
      </colorScale>
    </cfRule>
  </conditionalFormatting>
  <conditionalFormatting sqref="P8">
    <cfRule type="colorScale" priority="1086">
      <colorScale>
        <cfvo type="min"/>
        <cfvo type="percentile" val="50"/>
        <cfvo type="max"/>
        <color rgb="FFF8696B"/>
        <color rgb="FFFFEB84"/>
        <color rgb="FF63BE7B"/>
      </colorScale>
    </cfRule>
  </conditionalFormatting>
  <conditionalFormatting sqref="P8">
    <cfRule type="colorScale" priority="1085">
      <colorScale>
        <cfvo type="min"/>
        <cfvo type="percentile" val="50"/>
        <cfvo type="max"/>
        <color rgb="FFF8696B"/>
        <color rgb="FFFFEB84"/>
        <color rgb="FF63BE7B"/>
      </colorScale>
    </cfRule>
  </conditionalFormatting>
  <conditionalFormatting sqref="P8">
    <cfRule type="colorScale" priority="1084">
      <colorScale>
        <cfvo type="min"/>
        <cfvo type="percentile" val="50"/>
        <cfvo type="max"/>
        <color rgb="FFF8696B"/>
        <color rgb="FFFFEB84"/>
        <color rgb="FF63BE7B"/>
      </colorScale>
    </cfRule>
  </conditionalFormatting>
  <conditionalFormatting sqref="P9">
    <cfRule type="colorScale" priority="1082">
      <colorScale>
        <cfvo type="min"/>
        <cfvo type="percentile" val="50"/>
        <cfvo type="max"/>
        <color rgb="FFF8696B"/>
        <color rgb="FFFFEB84"/>
        <color rgb="FF63BE7B"/>
      </colorScale>
    </cfRule>
  </conditionalFormatting>
  <conditionalFormatting sqref="P7">
    <cfRule type="colorScale" priority="1081">
      <colorScale>
        <cfvo type="min"/>
        <cfvo type="percentile" val="50"/>
        <cfvo type="max"/>
        <color rgb="FFF8696B"/>
        <color rgb="FFFFEB84"/>
        <color rgb="FF63BE7B"/>
      </colorScale>
    </cfRule>
  </conditionalFormatting>
  <conditionalFormatting sqref="P6">
    <cfRule type="colorScale" priority="1080">
      <colorScale>
        <cfvo type="min"/>
        <cfvo type="percentile" val="50"/>
        <cfvo type="max"/>
        <color rgb="FFF8696B"/>
        <color rgb="FFFFEB84"/>
        <color rgb="FF63BE7B"/>
      </colorScale>
    </cfRule>
  </conditionalFormatting>
  <conditionalFormatting sqref="P7">
    <cfRule type="colorScale" priority="1079">
      <colorScale>
        <cfvo type="min"/>
        <cfvo type="percentile" val="50"/>
        <cfvo type="max"/>
        <color rgb="FFF8696B"/>
        <color rgb="FFFFEB84"/>
        <color rgb="FF63BE7B"/>
      </colorScale>
    </cfRule>
  </conditionalFormatting>
  <conditionalFormatting sqref="P8">
    <cfRule type="colorScale" priority="1077">
      <colorScale>
        <cfvo type="min"/>
        <cfvo type="percentile" val="50"/>
        <cfvo type="max"/>
        <color rgb="FFF8696B"/>
        <color rgb="FFFFEB84"/>
        <color rgb="FF63BE7B"/>
      </colorScale>
    </cfRule>
  </conditionalFormatting>
  <conditionalFormatting sqref="P9">
    <cfRule type="colorScale" priority="1074">
      <colorScale>
        <cfvo type="min"/>
        <cfvo type="percentile" val="50"/>
        <cfvo type="max"/>
        <color rgb="FFF8696B"/>
        <color rgb="FFFFEB84"/>
        <color rgb="FF63BE7B"/>
      </colorScale>
    </cfRule>
  </conditionalFormatting>
  <conditionalFormatting sqref="P8">
    <cfRule type="colorScale" priority="1073">
      <colorScale>
        <cfvo type="min"/>
        <cfvo type="percentile" val="50"/>
        <cfvo type="max"/>
        <color rgb="FFF8696B"/>
        <color rgb="FFFFEB84"/>
        <color rgb="FF63BE7B"/>
      </colorScale>
    </cfRule>
  </conditionalFormatting>
  <conditionalFormatting sqref="P9">
    <cfRule type="colorScale" priority="1071">
      <colorScale>
        <cfvo type="min"/>
        <cfvo type="percentile" val="50"/>
        <cfvo type="max"/>
        <color rgb="FFF8696B"/>
        <color rgb="FFFFEB84"/>
        <color rgb="FF63BE7B"/>
      </colorScale>
    </cfRule>
  </conditionalFormatting>
  <conditionalFormatting sqref="P6">
    <cfRule type="colorScale" priority="1070">
      <colorScale>
        <cfvo type="min"/>
        <cfvo type="percentile" val="50"/>
        <cfvo type="max"/>
        <color rgb="FFF8696B"/>
        <color rgb="FFFFEB84"/>
        <color rgb="FF63BE7B"/>
      </colorScale>
    </cfRule>
  </conditionalFormatting>
  <conditionalFormatting sqref="P7">
    <cfRule type="colorScale" priority="1068">
      <colorScale>
        <cfvo type="min"/>
        <cfvo type="percentile" val="50"/>
        <cfvo type="max"/>
        <color rgb="FFF8696B"/>
        <color rgb="FFFFEB84"/>
        <color rgb="FF63BE7B"/>
      </colorScale>
    </cfRule>
  </conditionalFormatting>
  <conditionalFormatting sqref="P8">
    <cfRule type="colorScale" priority="1067">
      <colorScale>
        <cfvo type="min"/>
        <cfvo type="percentile" val="50"/>
        <cfvo type="max"/>
        <color rgb="FFF8696B"/>
        <color rgb="FFFFEB84"/>
        <color rgb="FF63BE7B"/>
      </colorScale>
    </cfRule>
  </conditionalFormatting>
  <conditionalFormatting sqref="P9">
    <cfRule type="colorScale" priority="1065">
      <colorScale>
        <cfvo type="min"/>
        <cfvo type="percentile" val="50"/>
        <cfvo type="max"/>
        <color rgb="FFF8696B"/>
        <color rgb="FFFFEB84"/>
        <color rgb="FF63BE7B"/>
      </colorScale>
    </cfRule>
  </conditionalFormatting>
  <conditionalFormatting sqref="P9">
    <cfRule type="colorScale" priority="1064">
      <colorScale>
        <cfvo type="min"/>
        <cfvo type="percentile" val="50"/>
        <cfvo type="max"/>
        <color rgb="FFF8696B"/>
        <color rgb="FFFFEB84"/>
        <color rgb="FF63BE7B"/>
      </colorScale>
    </cfRule>
  </conditionalFormatting>
  <conditionalFormatting sqref="P7">
    <cfRule type="colorScale" priority="1063">
      <colorScale>
        <cfvo type="min"/>
        <cfvo type="percentile" val="50"/>
        <cfvo type="max"/>
        <color rgb="FFF8696B"/>
        <color rgb="FFFFEB84"/>
        <color rgb="FF63BE7B"/>
      </colorScale>
    </cfRule>
  </conditionalFormatting>
  <conditionalFormatting sqref="P9">
    <cfRule type="colorScale" priority="1062">
      <colorScale>
        <cfvo type="min"/>
        <cfvo type="percentile" val="50"/>
        <cfvo type="max"/>
        <color rgb="FFF8696B"/>
        <color rgb="FFFFEB84"/>
        <color rgb="FF63BE7B"/>
      </colorScale>
    </cfRule>
  </conditionalFormatting>
  <conditionalFormatting sqref="P7">
    <cfRule type="colorScale" priority="1060">
      <colorScale>
        <cfvo type="min"/>
        <cfvo type="percentile" val="50"/>
        <cfvo type="max"/>
        <color rgb="FFF8696B"/>
        <color rgb="FFFFEB84"/>
        <color rgb="FF63BE7B"/>
      </colorScale>
    </cfRule>
  </conditionalFormatting>
  <conditionalFormatting sqref="P7">
    <cfRule type="colorScale" priority="1059">
      <colorScale>
        <cfvo type="min"/>
        <cfvo type="percentile" val="50"/>
        <cfvo type="max"/>
        <color rgb="FFF8696B"/>
        <color rgb="FFFFEB84"/>
        <color rgb="FF63BE7B"/>
      </colorScale>
    </cfRule>
  </conditionalFormatting>
  <conditionalFormatting sqref="P8">
    <cfRule type="colorScale" priority="1058">
      <colorScale>
        <cfvo type="min"/>
        <cfvo type="percentile" val="50"/>
        <cfvo type="max"/>
        <color rgb="FFF8696B"/>
        <color rgb="FFFFEB84"/>
        <color rgb="FF63BE7B"/>
      </colorScale>
    </cfRule>
  </conditionalFormatting>
  <conditionalFormatting sqref="P9">
    <cfRule type="colorScale" priority="1056">
      <colorScale>
        <cfvo type="min"/>
        <cfvo type="percentile" val="50"/>
        <cfvo type="max"/>
        <color rgb="FFF8696B"/>
        <color rgb="FFFFEB84"/>
        <color rgb="FF63BE7B"/>
      </colorScale>
    </cfRule>
  </conditionalFormatting>
  <conditionalFormatting sqref="P9">
    <cfRule type="colorScale" priority="1055">
      <colorScale>
        <cfvo type="min"/>
        <cfvo type="percentile" val="50"/>
        <cfvo type="max"/>
        <color rgb="FFF8696B"/>
        <color rgb="FFFFEB84"/>
        <color rgb="FF63BE7B"/>
      </colorScale>
    </cfRule>
  </conditionalFormatting>
  <conditionalFormatting sqref="P8">
    <cfRule type="colorScale" priority="1054">
      <colorScale>
        <cfvo type="min"/>
        <cfvo type="percentile" val="50"/>
        <cfvo type="max"/>
        <color rgb="FFF8696B"/>
        <color rgb="FFFFEB84"/>
        <color rgb="FF63BE7B"/>
      </colorScale>
    </cfRule>
  </conditionalFormatting>
  <conditionalFormatting sqref="P7">
    <cfRule type="colorScale" priority="1052">
      <colorScale>
        <cfvo type="min"/>
        <cfvo type="percentile" val="50"/>
        <cfvo type="max"/>
        <color rgb="FFF8696B"/>
        <color rgb="FFFFEB84"/>
        <color rgb="FF63BE7B"/>
      </colorScale>
    </cfRule>
  </conditionalFormatting>
  <conditionalFormatting sqref="P8">
    <cfRule type="colorScale" priority="1051">
      <colorScale>
        <cfvo type="min"/>
        <cfvo type="percentile" val="50"/>
        <cfvo type="max"/>
        <color rgb="FFF8696B"/>
        <color rgb="FFFFEB84"/>
        <color rgb="FF63BE7B"/>
      </colorScale>
    </cfRule>
  </conditionalFormatting>
  <conditionalFormatting sqref="P9">
    <cfRule type="colorScale" priority="1049">
      <colorScale>
        <cfvo type="min"/>
        <cfvo type="percentile" val="50"/>
        <cfvo type="max"/>
        <color rgb="FFF8696B"/>
        <color rgb="FFFFEB84"/>
        <color rgb="FF63BE7B"/>
      </colorScale>
    </cfRule>
  </conditionalFormatting>
  <conditionalFormatting sqref="P7">
    <cfRule type="colorScale" priority="1046">
      <colorScale>
        <cfvo type="min"/>
        <cfvo type="percentile" val="50"/>
        <cfvo type="max"/>
        <color rgb="FFF8696B"/>
        <color rgb="FFFFEB84"/>
        <color rgb="FF63BE7B"/>
      </colorScale>
    </cfRule>
  </conditionalFormatting>
  <conditionalFormatting sqref="P8">
    <cfRule type="colorScale" priority="1045">
      <colorScale>
        <cfvo type="min"/>
        <cfvo type="percentile" val="50"/>
        <cfvo type="max"/>
        <color rgb="FFF8696B"/>
        <color rgb="FFFFEB84"/>
        <color rgb="FF63BE7B"/>
      </colorScale>
    </cfRule>
  </conditionalFormatting>
  <conditionalFormatting sqref="P9">
    <cfRule type="colorScale" priority="1043">
      <colorScale>
        <cfvo type="min"/>
        <cfvo type="percentile" val="50"/>
        <cfvo type="max"/>
        <color rgb="FFF8696B"/>
        <color rgb="FFFFEB84"/>
        <color rgb="FF63BE7B"/>
      </colorScale>
    </cfRule>
  </conditionalFormatting>
  <conditionalFormatting sqref="P9">
    <cfRule type="colorScale" priority="1042">
      <colorScale>
        <cfvo type="min"/>
        <cfvo type="percentile" val="50"/>
        <cfvo type="max"/>
        <color rgb="FFF8696B"/>
        <color rgb="FFFFEB84"/>
        <color rgb="FF63BE7B"/>
      </colorScale>
    </cfRule>
  </conditionalFormatting>
  <conditionalFormatting sqref="P10">
    <cfRule type="colorScale" priority="1040">
      <colorScale>
        <cfvo type="min"/>
        <cfvo type="percentile" val="50"/>
        <cfvo type="max"/>
        <color rgb="FFF8696B"/>
        <color rgb="FFFFEB84"/>
        <color rgb="FF63BE7B"/>
      </colorScale>
    </cfRule>
  </conditionalFormatting>
  <conditionalFormatting sqref="P11">
    <cfRule type="colorScale" priority="1041">
      <colorScale>
        <cfvo type="min"/>
        <cfvo type="percentile" val="50"/>
        <cfvo type="max"/>
        <color rgb="FFF8696B"/>
        <color rgb="FFFFEB84"/>
        <color rgb="FF63BE7B"/>
      </colorScale>
    </cfRule>
  </conditionalFormatting>
  <conditionalFormatting sqref="P12">
    <cfRule type="colorScale" priority="1037">
      <colorScale>
        <cfvo type="min"/>
        <cfvo type="percentile" val="50"/>
        <cfvo type="max"/>
        <color rgb="FFF8696B"/>
        <color rgb="FFFFEB84"/>
        <color rgb="FF63BE7B"/>
      </colorScale>
    </cfRule>
  </conditionalFormatting>
  <conditionalFormatting sqref="P13">
    <cfRule type="colorScale" priority="1035">
      <colorScale>
        <cfvo type="min"/>
        <cfvo type="percentile" val="50"/>
        <cfvo type="max"/>
        <color rgb="FFF8696B"/>
        <color rgb="FFFFEB84"/>
        <color rgb="FF63BE7B"/>
      </colorScale>
    </cfRule>
  </conditionalFormatting>
  <conditionalFormatting sqref="P13">
    <cfRule type="colorScale" priority="1034">
      <colorScale>
        <cfvo type="min"/>
        <cfvo type="percentile" val="50"/>
        <cfvo type="max"/>
        <color rgb="FFF8696B"/>
        <color rgb="FFFFEB84"/>
        <color rgb="FF63BE7B"/>
      </colorScale>
    </cfRule>
  </conditionalFormatting>
  <conditionalFormatting sqref="P11">
    <cfRule type="colorScale" priority="1033">
      <colorScale>
        <cfvo type="min"/>
        <cfvo type="percentile" val="50"/>
        <cfvo type="max"/>
        <color rgb="FFF8696B"/>
        <color rgb="FFFFEB84"/>
        <color rgb="FF63BE7B"/>
      </colorScale>
    </cfRule>
  </conditionalFormatting>
  <conditionalFormatting sqref="P13">
    <cfRule type="colorScale" priority="1032">
      <colorScale>
        <cfvo type="min"/>
        <cfvo type="percentile" val="50"/>
        <cfvo type="max"/>
        <color rgb="FFF8696B"/>
        <color rgb="FFFFEB84"/>
        <color rgb="FF63BE7B"/>
      </colorScale>
    </cfRule>
  </conditionalFormatting>
  <conditionalFormatting sqref="P11">
    <cfRule type="colorScale" priority="1030">
      <colorScale>
        <cfvo type="min"/>
        <cfvo type="percentile" val="50"/>
        <cfvo type="max"/>
        <color rgb="FFF8696B"/>
        <color rgb="FFFFEB84"/>
        <color rgb="FF63BE7B"/>
      </colorScale>
    </cfRule>
  </conditionalFormatting>
  <conditionalFormatting sqref="P11">
    <cfRule type="colorScale" priority="1029">
      <colorScale>
        <cfvo type="min"/>
        <cfvo type="percentile" val="50"/>
        <cfvo type="max"/>
        <color rgb="FFF8696B"/>
        <color rgb="FFFFEB84"/>
        <color rgb="FF63BE7B"/>
      </colorScale>
    </cfRule>
  </conditionalFormatting>
  <conditionalFormatting sqref="P12">
    <cfRule type="colorScale" priority="1028">
      <colorScale>
        <cfvo type="min"/>
        <cfvo type="percentile" val="50"/>
        <cfvo type="max"/>
        <color rgb="FFF8696B"/>
        <color rgb="FFFFEB84"/>
        <color rgb="FF63BE7B"/>
      </colorScale>
    </cfRule>
  </conditionalFormatting>
  <conditionalFormatting sqref="P13">
    <cfRule type="colorScale" priority="1026">
      <colorScale>
        <cfvo type="min"/>
        <cfvo type="percentile" val="50"/>
        <cfvo type="max"/>
        <color rgb="FFF8696B"/>
        <color rgb="FFFFEB84"/>
        <color rgb="FF63BE7B"/>
      </colorScale>
    </cfRule>
  </conditionalFormatting>
  <conditionalFormatting sqref="P13">
    <cfRule type="colorScale" priority="1025">
      <colorScale>
        <cfvo type="min"/>
        <cfvo type="percentile" val="50"/>
        <cfvo type="max"/>
        <color rgb="FFF8696B"/>
        <color rgb="FFFFEB84"/>
        <color rgb="FF63BE7B"/>
      </colorScale>
    </cfRule>
  </conditionalFormatting>
  <conditionalFormatting sqref="P12">
    <cfRule type="colorScale" priority="1024">
      <colorScale>
        <cfvo type="min"/>
        <cfvo type="percentile" val="50"/>
        <cfvo type="max"/>
        <color rgb="FFF8696B"/>
        <color rgb="FFFFEB84"/>
        <color rgb="FF63BE7B"/>
      </colorScale>
    </cfRule>
  </conditionalFormatting>
  <conditionalFormatting sqref="P11">
    <cfRule type="colorScale" priority="1022">
      <colorScale>
        <cfvo type="min"/>
        <cfvo type="percentile" val="50"/>
        <cfvo type="max"/>
        <color rgb="FFF8696B"/>
        <color rgb="FFFFEB84"/>
        <color rgb="FF63BE7B"/>
      </colorScale>
    </cfRule>
  </conditionalFormatting>
  <conditionalFormatting sqref="P12">
    <cfRule type="colorScale" priority="1021">
      <colorScale>
        <cfvo type="min"/>
        <cfvo type="percentile" val="50"/>
        <cfvo type="max"/>
        <color rgb="FFF8696B"/>
        <color rgb="FFFFEB84"/>
        <color rgb="FF63BE7B"/>
      </colorScale>
    </cfRule>
  </conditionalFormatting>
  <conditionalFormatting sqref="P13">
    <cfRule type="colorScale" priority="1019">
      <colorScale>
        <cfvo type="min"/>
        <cfvo type="percentile" val="50"/>
        <cfvo type="max"/>
        <color rgb="FFF8696B"/>
        <color rgb="FFFFEB84"/>
        <color rgb="FF63BE7B"/>
      </colorScale>
    </cfRule>
  </conditionalFormatting>
  <conditionalFormatting sqref="P11">
    <cfRule type="colorScale" priority="1016">
      <colorScale>
        <cfvo type="min"/>
        <cfvo type="percentile" val="50"/>
        <cfvo type="max"/>
        <color rgb="FFF8696B"/>
        <color rgb="FFFFEB84"/>
        <color rgb="FF63BE7B"/>
      </colorScale>
    </cfRule>
  </conditionalFormatting>
  <conditionalFormatting sqref="P12">
    <cfRule type="colorScale" priority="1015">
      <colorScale>
        <cfvo type="min"/>
        <cfvo type="percentile" val="50"/>
        <cfvo type="max"/>
        <color rgb="FFF8696B"/>
        <color rgb="FFFFEB84"/>
        <color rgb="FF63BE7B"/>
      </colorScale>
    </cfRule>
  </conditionalFormatting>
  <conditionalFormatting sqref="P13">
    <cfRule type="colorScale" priority="1013">
      <colorScale>
        <cfvo type="min"/>
        <cfvo type="percentile" val="50"/>
        <cfvo type="max"/>
        <color rgb="FFF8696B"/>
        <color rgb="FFFFEB84"/>
        <color rgb="FF63BE7B"/>
      </colorScale>
    </cfRule>
  </conditionalFormatting>
  <conditionalFormatting sqref="P13">
    <cfRule type="colorScale" priority="1012">
      <colorScale>
        <cfvo type="min"/>
        <cfvo type="percentile" val="50"/>
        <cfvo type="max"/>
        <color rgb="FFF8696B"/>
        <color rgb="FFFFEB84"/>
        <color rgb="FF63BE7B"/>
      </colorScale>
    </cfRule>
  </conditionalFormatting>
  <conditionalFormatting sqref="P10">
    <cfRule type="colorScale" priority="1011">
      <colorScale>
        <cfvo type="min"/>
        <cfvo type="percentile" val="50"/>
        <cfvo type="max"/>
        <color rgb="FFF8696B"/>
        <color rgb="FFFFEB84"/>
        <color rgb="FF63BE7B"/>
      </colorScale>
    </cfRule>
  </conditionalFormatting>
  <conditionalFormatting sqref="P10">
    <cfRule type="colorScale" priority="1008">
      <colorScale>
        <cfvo type="min"/>
        <cfvo type="percentile" val="50"/>
        <cfvo type="max"/>
        <color rgb="FFF8696B"/>
        <color rgb="FFFFEB84"/>
        <color rgb="FF63BE7B"/>
      </colorScale>
    </cfRule>
  </conditionalFormatting>
  <conditionalFormatting sqref="P10">
    <cfRule type="colorScale" priority="1007">
      <colorScale>
        <cfvo type="min"/>
        <cfvo type="percentile" val="50"/>
        <cfvo type="max"/>
        <color rgb="FFF8696B"/>
        <color rgb="FFFFEB84"/>
        <color rgb="FF63BE7B"/>
      </colorScale>
    </cfRule>
  </conditionalFormatting>
  <conditionalFormatting sqref="P10">
    <cfRule type="colorScale" priority="1006">
      <colorScale>
        <cfvo type="min"/>
        <cfvo type="percentile" val="50"/>
        <cfvo type="max"/>
        <color rgb="FFF8696B"/>
        <color rgb="FFFFEB84"/>
        <color rgb="FF63BE7B"/>
      </colorScale>
    </cfRule>
  </conditionalFormatting>
  <conditionalFormatting sqref="P11">
    <cfRule type="colorScale" priority="1005">
      <colorScale>
        <cfvo type="min"/>
        <cfvo type="percentile" val="50"/>
        <cfvo type="max"/>
        <color rgb="FFF8696B"/>
        <color rgb="FFFFEB84"/>
        <color rgb="FF63BE7B"/>
      </colorScale>
    </cfRule>
  </conditionalFormatting>
  <conditionalFormatting sqref="P12">
    <cfRule type="colorScale" priority="1004">
      <colorScale>
        <cfvo type="min"/>
        <cfvo type="percentile" val="50"/>
        <cfvo type="max"/>
        <color rgb="FFF8696B"/>
        <color rgb="FFFFEB84"/>
        <color rgb="FF63BE7B"/>
      </colorScale>
    </cfRule>
  </conditionalFormatting>
  <conditionalFormatting sqref="P13">
    <cfRule type="colorScale" priority="1000">
      <colorScale>
        <cfvo type="min"/>
        <cfvo type="percentile" val="50"/>
        <cfvo type="max"/>
        <color rgb="FFF8696B"/>
        <color rgb="FFFFEB84"/>
        <color rgb="FF63BE7B"/>
      </colorScale>
    </cfRule>
  </conditionalFormatting>
  <conditionalFormatting sqref="P10">
    <cfRule type="colorScale" priority="999">
      <colorScale>
        <cfvo type="min"/>
        <cfvo type="percentile" val="50"/>
        <cfvo type="max"/>
        <color rgb="FFF8696B"/>
        <color rgb="FFFFEB84"/>
        <color rgb="FF63BE7B"/>
      </colorScale>
    </cfRule>
  </conditionalFormatting>
  <conditionalFormatting sqref="P10">
    <cfRule type="colorScale" priority="998">
      <colorScale>
        <cfvo type="min"/>
        <cfvo type="percentile" val="50"/>
        <cfvo type="max"/>
        <color rgb="FFF8696B"/>
        <color rgb="FFFFEB84"/>
        <color rgb="FF63BE7B"/>
      </colorScale>
    </cfRule>
  </conditionalFormatting>
  <conditionalFormatting sqref="P10">
    <cfRule type="colorScale" priority="997">
      <colorScale>
        <cfvo type="min"/>
        <cfvo type="percentile" val="50"/>
        <cfvo type="max"/>
        <color rgb="FFF8696B"/>
        <color rgb="FFFFEB84"/>
        <color rgb="FF63BE7B"/>
      </colorScale>
    </cfRule>
  </conditionalFormatting>
  <conditionalFormatting sqref="P12">
    <cfRule type="colorScale" priority="996">
      <colorScale>
        <cfvo type="min"/>
        <cfvo type="percentile" val="50"/>
        <cfvo type="max"/>
        <color rgb="FFF8696B"/>
        <color rgb="FFFFEB84"/>
        <color rgb="FF63BE7B"/>
      </colorScale>
    </cfRule>
  </conditionalFormatting>
  <conditionalFormatting sqref="P11">
    <cfRule type="colorScale" priority="995">
      <colorScale>
        <cfvo type="min"/>
        <cfvo type="percentile" val="50"/>
        <cfvo type="max"/>
        <color rgb="FFF8696B"/>
        <color rgb="FFFFEB84"/>
        <color rgb="FF63BE7B"/>
      </colorScale>
    </cfRule>
  </conditionalFormatting>
  <conditionalFormatting sqref="P12">
    <cfRule type="colorScale" priority="994">
      <colorScale>
        <cfvo type="min"/>
        <cfvo type="percentile" val="50"/>
        <cfvo type="max"/>
        <color rgb="FFF8696B"/>
        <color rgb="FFFFEB84"/>
        <color rgb="FF63BE7B"/>
      </colorScale>
    </cfRule>
  </conditionalFormatting>
  <conditionalFormatting sqref="P12">
    <cfRule type="colorScale" priority="993">
      <colorScale>
        <cfvo type="min"/>
        <cfvo type="percentile" val="50"/>
        <cfvo type="max"/>
        <color rgb="FFF8696B"/>
        <color rgb="FFFFEB84"/>
        <color rgb="FF63BE7B"/>
      </colorScale>
    </cfRule>
  </conditionalFormatting>
  <conditionalFormatting sqref="P13">
    <cfRule type="colorScale" priority="991">
      <colorScale>
        <cfvo type="min"/>
        <cfvo type="percentile" val="50"/>
        <cfvo type="max"/>
        <color rgb="FFF8696B"/>
        <color rgb="FFFFEB84"/>
        <color rgb="FF63BE7B"/>
      </colorScale>
    </cfRule>
  </conditionalFormatting>
  <conditionalFormatting sqref="P11">
    <cfRule type="colorScale" priority="990">
      <colorScale>
        <cfvo type="min"/>
        <cfvo type="percentile" val="50"/>
        <cfvo type="max"/>
        <color rgb="FFF8696B"/>
        <color rgb="FFFFEB84"/>
        <color rgb="FF63BE7B"/>
      </colorScale>
    </cfRule>
  </conditionalFormatting>
  <conditionalFormatting sqref="P13">
    <cfRule type="colorScale" priority="989">
      <colorScale>
        <cfvo type="min"/>
        <cfvo type="percentile" val="50"/>
        <cfvo type="max"/>
        <color rgb="FFF8696B"/>
        <color rgb="FFFFEB84"/>
        <color rgb="FF63BE7B"/>
      </colorScale>
    </cfRule>
  </conditionalFormatting>
  <conditionalFormatting sqref="P12">
    <cfRule type="colorScale" priority="988">
      <colorScale>
        <cfvo type="min"/>
        <cfvo type="percentile" val="50"/>
        <cfvo type="max"/>
        <color rgb="FFF8696B"/>
        <color rgb="FFFFEB84"/>
        <color rgb="FF63BE7B"/>
      </colorScale>
    </cfRule>
  </conditionalFormatting>
  <conditionalFormatting sqref="P13">
    <cfRule type="colorScale" priority="986">
      <colorScale>
        <cfvo type="min"/>
        <cfvo type="percentile" val="50"/>
        <cfvo type="max"/>
        <color rgb="FFF8696B"/>
        <color rgb="FFFFEB84"/>
        <color rgb="FF63BE7B"/>
      </colorScale>
    </cfRule>
  </conditionalFormatting>
  <conditionalFormatting sqref="P12">
    <cfRule type="colorScale" priority="985">
      <colorScale>
        <cfvo type="min"/>
        <cfvo type="percentile" val="50"/>
        <cfvo type="max"/>
        <color rgb="FFF8696B"/>
        <color rgb="FFFFEB84"/>
        <color rgb="FF63BE7B"/>
      </colorScale>
    </cfRule>
  </conditionalFormatting>
  <conditionalFormatting sqref="P10">
    <cfRule type="colorScale" priority="984">
      <colorScale>
        <cfvo type="min"/>
        <cfvo type="percentile" val="50"/>
        <cfvo type="max"/>
        <color rgb="FFF8696B"/>
        <color rgb="FFFFEB84"/>
        <color rgb="FF63BE7B"/>
      </colorScale>
    </cfRule>
  </conditionalFormatting>
  <conditionalFormatting sqref="P11">
    <cfRule type="colorScale" priority="983">
      <colorScale>
        <cfvo type="min"/>
        <cfvo type="percentile" val="50"/>
        <cfvo type="max"/>
        <color rgb="FFF8696B"/>
        <color rgb="FFFFEB84"/>
        <color rgb="FF63BE7B"/>
      </colorScale>
    </cfRule>
  </conditionalFormatting>
  <conditionalFormatting sqref="P12">
    <cfRule type="colorScale" priority="982">
      <colorScale>
        <cfvo type="min"/>
        <cfvo type="percentile" val="50"/>
        <cfvo type="max"/>
        <color rgb="FFF8696B"/>
        <color rgb="FFFFEB84"/>
        <color rgb="FF63BE7B"/>
      </colorScale>
    </cfRule>
  </conditionalFormatting>
  <conditionalFormatting sqref="P12">
    <cfRule type="colorScale" priority="981">
      <colorScale>
        <cfvo type="min"/>
        <cfvo type="percentile" val="50"/>
        <cfvo type="max"/>
        <color rgb="FFF8696B"/>
        <color rgb="FFFFEB84"/>
        <color rgb="FF63BE7B"/>
      </colorScale>
    </cfRule>
  </conditionalFormatting>
  <conditionalFormatting sqref="P12">
    <cfRule type="colorScale" priority="980">
      <colorScale>
        <cfvo type="min"/>
        <cfvo type="percentile" val="50"/>
        <cfvo type="max"/>
        <color rgb="FFF8696B"/>
        <color rgb="FFFFEB84"/>
        <color rgb="FF63BE7B"/>
      </colorScale>
    </cfRule>
  </conditionalFormatting>
  <conditionalFormatting sqref="P13">
    <cfRule type="colorScale" priority="978">
      <colorScale>
        <cfvo type="min"/>
        <cfvo type="percentile" val="50"/>
        <cfvo type="max"/>
        <color rgb="FFF8696B"/>
        <color rgb="FFFFEB84"/>
        <color rgb="FF63BE7B"/>
      </colorScale>
    </cfRule>
  </conditionalFormatting>
  <conditionalFormatting sqref="P11">
    <cfRule type="colorScale" priority="977">
      <colorScale>
        <cfvo type="min"/>
        <cfvo type="percentile" val="50"/>
        <cfvo type="max"/>
        <color rgb="FFF8696B"/>
        <color rgb="FFFFEB84"/>
        <color rgb="FF63BE7B"/>
      </colorScale>
    </cfRule>
  </conditionalFormatting>
  <conditionalFormatting sqref="P10">
    <cfRule type="colorScale" priority="976">
      <colorScale>
        <cfvo type="min"/>
        <cfvo type="percentile" val="50"/>
        <cfvo type="max"/>
        <color rgb="FFF8696B"/>
        <color rgb="FFFFEB84"/>
        <color rgb="FF63BE7B"/>
      </colorScale>
    </cfRule>
  </conditionalFormatting>
  <conditionalFormatting sqref="P11">
    <cfRule type="colorScale" priority="975">
      <colorScale>
        <cfvo type="min"/>
        <cfvo type="percentile" val="50"/>
        <cfvo type="max"/>
        <color rgb="FFF8696B"/>
        <color rgb="FFFFEB84"/>
        <color rgb="FF63BE7B"/>
      </colorScale>
    </cfRule>
  </conditionalFormatting>
  <conditionalFormatting sqref="P12">
    <cfRule type="colorScale" priority="973">
      <colorScale>
        <cfvo type="min"/>
        <cfvo type="percentile" val="50"/>
        <cfvo type="max"/>
        <color rgb="FFF8696B"/>
        <color rgb="FFFFEB84"/>
        <color rgb="FF63BE7B"/>
      </colorScale>
    </cfRule>
  </conditionalFormatting>
  <conditionalFormatting sqref="P13">
    <cfRule type="colorScale" priority="970">
      <colorScale>
        <cfvo type="min"/>
        <cfvo type="percentile" val="50"/>
        <cfvo type="max"/>
        <color rgb="FFF8696B"/>
        <color rgb="FFFFEB84"/>
        <color rgb="FF63BE7B"/>
      </colorScale>
    </cfRule>
  </conditionalFormatting>
  <conditionalFormatting sqref="P12">
    <cfRule type="colorScale" priority="969">
      <colorScale>
        <cfvo type="min"/>
        <cfvo type="percentile" val="50"/>
        <cfvo type="max"/>
        <color rgb="FFF8696B"/>
        <color rgb="FFFFEB84"/>
        <color rgb="FF63BE7B"/>
      </colorScale>
    </cfRule>
  </conditionalFormatting>
  <conditionalFormatting sqref="P13">
    <cfRule type="colorScale" priority="967">
      <colorScale>
        <cfvo type="min"/>
        <cfvo type="percentile" val="50"/>
        <cfvo type="max"/>
        <color rgb="FFF8696B"/>
        <color rgb="FFFFEB84"/>
        <color rgb="FF63BE7B"/>
      </colorScale>
    </cfRule>
  </conditionalFormatting>
  <conditionalFormatting sqref="P10">
    <cfRule type="colorScale" priority="966">
      <colorScale>
        <cfvo type="min"/>
        <cfvo type="percentile" val="50"/>
        <cfvo type="max"/>
        <color rgb="FFF8696B"/>
        <color rgb="FFFFEB84"/>
        <color rgb="FF63BE7B"/>
      </colorScale>
    </cfRule>
  </conditionalFormatting>
  <conditionalFormatting sqref="P11">
    <cfRule type="colorScale" priority="964">
      <colorScale>
        <cfvo type="min"/>
        <cfvo type="percentile" val="50"/>
        <cfvo type="max"/>
        <color rgb="FFF8696B"/>
        <color rgb="FFFFEB84"/>
        <color rgb="FF63BE7B"/>
      </colorScale>
    </cfRule>
  </conditionalFormatting>
  <conditionalFormatting sqref="P12">
    <cfRule type="colorScale" priority="963">
      <colorScale>
        <cfvo type="min"/>
        <cfvo type="percentile" val="50"/>
        <cfvo type="max"/>
        <color rgb="FFF8696B"/>
        <color rgb="FFFFEB84"/>
        <color rgb="FF63BE7B"/>
      </colorScale>
    </cfRule>
  </conditionalFormatting>
  <conditionalFormatting sqref="P13">
    <cfRule type="colorScale" priority="961">
      <colorScale>
        <cfvo type="min"/>
        <cfvo type="percentile" val="50"/>
        <cfvo type="max"/>
        <color rgb="FFF8696B"/>
        <color rgb="FFFFEB84"/>
        <color rgb="FF63BE7B"/>
      </colorScale>
    </cfRule>
  </conditionalFormatting>
  <conditionalFormatting sqref="P13">
    <cfRule type="colorScale" priority="960">
      <colorScale>
        <cfvo type="min"/>
        <cfvo type="percentile" val="50"/>
        <cfvo type="max"/>
        <color rgb="FFF8696B"/>
        <color rgb="FFFFEB84"/>
        <color rgb="FF63BE7B"/>
      </colorScale>
    </cfRule>
  </conditionalFormatting>
  <conditionalFormatting sqref="P11">
    <cfRule type="colorScale" priority="959">
      <colorScale>
        <cfvo type="min"/>
        <cfvo type="percentile" val="50"/>
        <cfvo type="max"/>
        <color rgb="FFF8696B"/>
        <color rgb="FFFFEB84"/>
        <color rgb="FF63BE7B"/>
      </colorScale>
    </cfRule>
  </conditionalFormatting>
  <conditionalFormatting sqref="P13">
    <cfRule type="colorScale" priority="958">
      <colorScale>
        <cfvo type="min"/>
        <cfvo type="percentile" val="50"/>
        <cfvo type="max"/>
        <color rgb="FFF8696B"/>
        <color rgb="FFFFEB84"/>
        <color rgb="FF63BE7B"/>
      </colorScale>
    </cfRule>
  </conditionalFormatting>
  <conditionalFormatting sqref="P11">
    <cfRule type="colorScale" priority="956">
      <colorScale>
        <cfvo type="min"/>
        <cfvo type="percentile" val="50"/>
        <cfvo type="max"/>
        <color rgb="FFF8696B"/>
        <color rgb="FFFFEB84"/>
        <color rgb="FF63BE7B"/>
      </colorScale>
    </cfRule>
  </conditionalFormatting>
  <conditionalFormatting sqref="P11">
    <cfRule type="colorScale" priority="955">
      <colorScale>
        <cfvo type="min"/>
        <cfvo type="percentile" val="50"/>
        <cfvo type="max"/>
        <color rgb="FFF8696B"/>
        <color rgb="FFFFEB84"/>
        <color rgb="FF63BE7B"/>
      </colorScale>
    </cfRule>
  </conditionalFormatting>
  <conditionalFormatting sqref="P12">
    <cfRule type="colorScale" priority="954">
      <colorScale>
        <cfvo type="min"/>
        <cfvo type="percentile" val="50"/>
        <cfvo type="max"/>
        <color rgb="FFF8696B"/>
        <color rgb="FFFFEB84"/>
        <color rgb="FF63BE7B"/>
      </colorScale>
    </cfRule>
  </conditionalFormatting>
  <conditionalFormatting sqref="P13">
    <cfRule type="colorScale" priority="952">
      <colorScale>
        <cfvo type="min"/>
        <cfvo type="percentile" val="50"/>
        <cfvo type="max"/>
        <color rgb="FFF8696B"/>
        <color rgb="FFFFEB84"/>
        <color rgb="FF63BE7B"/>
      </colorScale>
    </cfRule>
  </conditionalFormatting>
  <conditionalFormatting sqref="P13">
    <cfRule type="colorScale" priority="951">
      <colorScale>
        <cfvo type="min"/>
        <cfvo type="percentile" val="50"/>
        <cfvo type="max"/>
        <color rgb="FFF8696B"/>
        <color rgb="FFFFEB84"/>
        <color rgb="FF63BE7B"/>
      </colorScale>
    </cfRule>
  </conditionalFormatting>
  <conditionalFormatting sqref="P12">
    <cfRule type="colorScale" priority="950">
      <colorScale>
        <cfvo type="min"/>
        <cfvo type="percentile" val="50"/>
        <cfvo type="max"/>
        <color rgb="FFF8696B"/>
        <color rgb="FFFFEB84"/>
        <color rgb="FF63BE7B"/>
      </colorScale>
    </cfRule>
  </conditionalFormatting>
  <conditionalFormatting sqref="P11">
    <cfRule type="colorScale" priority="948">
      <colorScale>
        <cfvo type="min"/>
        <cfvo type="percentile" val="50"/>
        <cfvo type="max"/>
        <color rgb="FFF8696B"/>
        <color rgb="FFFFEB84"/>
        <color rgb="FF63BE7B"/>
      </colorScale>
    </cfRule>
  </conditionalFormatting>
  <conditionalFormatting sqref="P12">
    <cfRule type="colorScale" priority="947">
      <colorScale>
        <cfvo type="min"/>
        <cfvo type="percentile" val="50"/>
        <cfvo type="max"/>
        <color rgb="FFF8696B"/>
        <color rgb="FFFFEB84"/>
        <color rgb="FF63BE7B"/>
      </colorScale>
    </cfRule>
  </conditionalFormatting>
  <conditionalFormatting sqref="P13">
    <cfRule type="colorScale" priority="945">
      <colorScale>
        <cfvo type="min"/>
        <cfvo type="percentile" val="50"/>
        <cfvo type="max"/>
        <color rgb="FFF8696B"/>
        <color rgb="FFFFEB84"/>
        <color rgb="FF63BE7B"/>
      </colorScale>
    </cfRule>
  </conditionalFormatting>
  <conditionalFormatting sqref="P11">
    <cfRule type="colorScale" priority="942">
      <colorScale>
        <cfvo type="min"/>
        <cfvo type="percentile" val="50"/>
        <cfvo type="max"/>
        <color rgb="FFF8696B"/>
        <color rgb="FFFFEB84"/>
        <color rgb="FF63BE7B"/>
      </colorScale>
    </cfRule>
  </conditionalFormatting>
  <conditionalFormatting sqref="P12">
    <cfRule type="colorScale" priority="941">
      <colorScale>
        <cfvo type="min"/>
        <cfvo type="percentile" val="50"/>
        <cfvo type="max"/>
        <color rgb="FFF8696B"/>
        <color rgb="FFFFEB84"/>
        <color rgb="FF63BE7B"/>
      </colorScale>
    </cfRule>
  </conditionalFormatting>
  <conditionalFormatting sqref="P13">
    <cfRule type="colorScale" priority="939">
      <colorScale>
        <cfvo type="min"/>
        <cfvo type="percentile" val="50"/>
        <cfvo type="max"/>
        <color rgb="FFF8696B"/>
        <color rgb="FFFFEB84"/>
        <color rgb="FF63BE7B"/>
      </colorScale>
    </cfRule>
  </conditionalFormatting>
  <conditionalFormatting sqref="P13">
    <cfRule type="colorScale" priority="938">
      <colorScale>
        <cfvo type="min"/>
        <cfvo type="percentile" val="50"/>
        <cfvo type="max"/>
        <color rgb="FFF8696B"/>
        <color rgb="FFFFEB84"/>
        <color rgb="FF63BE7B"/>
      </colorScale>
    </cfRule>
  </conditionalFormatting>
  <conditionalFormatting sqref="P14">
    <cfRule type="colorScale" priority="936">
      <colorScale>
        <cfvo type="min"/>
        <cfvo type="percentile" val="50"/>
        <cfvo type="max"/>
        <color rgb="FFF8696B"/>
        <color rgb="FFFFEB84"/>
        <color rgb="FF63BE7B"/>
      </colorScale>
    </cfRule>
  </conditionalFormatting>
  <conditionalFormatting sqref="P15">
    <cfRule type="colorScale" priority="937">
      <colorScale>
        <cfvo type="min"/>
        <cfvo type="percentile" val="50"/>
        <cfvo type="max"/>
        <color rgb="FFF8696B"/>
        <color rgb="FFFFEB84"/>
        <color rgb="FF63BE7B"/>
      </colorScale>
    </cfRule>
  </conditionalFormatting>
  <conditionalFormatting sqref="P16">
    <cfRule type="colorScale" priority="933">
      <colorScale>
        <cfvo type="min"/>
        <cfvo type="percentile" val="50"/>
        <cfvo type="max"/>
        <color rgb="FFF8696B"/>
        <color rgb="FFFFEB84"/>
        <color rgb="FF63BE7B"/>
      </colorScale>
    </cfRule>
  </conditionalFormatting>
  <conditionalFormatting sqref="P17">
    <cfRule type="colorScale" priority="931">
      <colorScale>
        <cfvo type="min"/>
        <cfvo type="percentile" val="50"/>
        <cfvo type="max"/>
        <color rgb="FFF8696B"/>
        <color rgb="FFFFEB84"/>
        <color rgb="FF63BE7B"/>
      </colorScale>
    </cfRule>
  </conditionalFormatting>
  <conditionalFormatting sqref="P17">
    <cfRule type="colorScale" priority="930">
      <colorScale>
        <cfvo type="min"/>
        <cfvo type="percentile" val="50"/>
        <cfvo type="max"/>
        <color rgb="FFF8696B"/>
        <color rgb="FFFFEB84"/>
        <color rgb="FF63BE7B"/>
      </colorScale>
    </cfRule>
  </conditionalFormatting>
  <conditionalFormatting sqref="P15">
    <cfRule type="colorScale" priority="929">
      <colorScale>
        <cfvo type="min"/>
        <cfvo type="percentile" val="50"/>
        <cfvo type="max"/>
        <color rgb="FFF8696B"/>
        <color rgb="FFFFEB84"/>
        <color rgb="FF63BE7B"/>
      </colorScale>
    </cfRule>
  </conditionalFormatting>
  <conditionalFormatting sqref="P17">
    <cfRule type="colorScale" priority="928">
      <colorScale>
        <cfvo type="min"/>
        <cfvo type="percentile" val="50"/>
        <cfvo type="max"/>
        <color rgb="FFF8696B"/>
        <color rgb="FFFFEB84"/>
        <color rgb="FF63BE7B"/>
      </colorScale>
    </cfRule>
  </conditionalFormatting>
  <conditionalFormatting sqref="P15">
    <cfRule type="colorScale" priority="926">
      <colorScale>
        <cfvo type="min"/>
        <cfvo type="percentile" val="50"/>
        <cfvo type="max"/>
        <color rgb="FFF8696B"/>
        <color rgb="FFFFEB84"/>
        <color rgb="FF63BE7B"/>
      </colorScale>
    </cfRule>
  </conditionalFormatting>
  <conditionalFormatting sqref="P15">
    <cfRule type="colorScale" priority="925">
      <colorScale>
        <cfvo type="min"/>
        <cfvo type="percentile" val="50"/>
        <cfvo type="max"/>
        <color rgb="FFF8696B"/>
        <color rgb="FFFFEB84"/>
        <color rgb="FF63BE7B"/>
      </colorScale>
    </cfRule>
  </conditionalFormatting>
  <conditionalFormatting sqref="P16">
    <cfRule type="colorScale" priority="924">
      <colorScale>
        <cfvo type="min"/>
        <cfvo type="percentile" val="50"/>
        <cfvo type="max"/>
        <color rgb="FFF8696B"/>
        <color rgb="FFFFEB84"/>
        <color rgb="FF63BE7B"/>
      </colorScale>
    </cfRule>
  </conditionalFormatting>
  <conditionalFormatting sqref="P17">
    <cfRule type="colorScale" priority="922">
      <colorScale>
        <cfvo type="min"/>
        <cfvo type="percentile" val="50"/>
        <cfvo type="max"/>
        <color rgb="FFF8696B"/>
        <color rgb="FFFFEB84"/>
        <color rgb="FF63BE7B"/>
      </colorScale>
    </cfRule>
  </conditionalFormatting>
  <conditionalFormatting sqref="P17">
    <cfRule type="colorScale" priority="921">
      <colorScale>
        <cfvo type="min"/>
        <cfvo type="percentile" val="50"/>
        <cfvo type="max"/>
        <color rgb="FFF8696B"/>
        <color rgb="FFFFEB84"/>
        <color rgb="FF63BE7B"/>
      </colorScale>
    </cfRule>
  </conditionalFormatting>
  <conditionalFormatting sqref="P16">
    <cfRule type="colorScale" priority="920">
      <colorScale>
        <cfvo type="min"/>
        <cfvo type="percentile" val="50"/>
        <cfvo type="max"/>
        <color rgb="FFF8696B"/>
        <color rgb="FFFFEB84"/>
        <color rgb="FF63BE7B"/>
      </colorScale>
    </cfRule>
  </conditionalFormatting>
  <conditionalFormatting sqref="P15">
    <cfRule type="colorScale" priority="918">
      <colorScale>
        <cfvo type="min"/>
        <cfvo type="percentile" val="50"/>
        <cfvo type="max"/>
        <color rgb="FFF8696B"/>
        <color rgb="FFFFEB84"/>
        <color rgb="FF63BE7B"/>
      </colorScale>
    </cfRule>
  </conditionalFormatting>
  <conditionalFormatting sqref="P16">
    <cfRule type="colorScale" priority="917">
      <colorScale>
        <cfvo type="min"/>
        <cfvo type="percentile" val="50"/>
        <cfvo type="max"/>
        <color rgb="FFF8696B"/>
        <color rgb="FFFFEB84"/>
        <color rgb="FF63BE7B"/>
      </colorScale>
    </cfRule>
  </conditionalFormatting>
  <conditionalFormatting sqref="P17">
    <cfRule type="colorScale" priority="915">
      <colorScale>
        <cfvo type="min"/>
        <cfvo type="percentile" val="50"/>
        <cfvo type="max"/>
        <color rgb="FFF8696B"/>
        <color rgb="FFFFEB84"/>
        <color rgb="FF63BE7B"/>
      </colorScale>
    </cfRule>
  </conditionalFormatting>
  <conditionalFormatting sqref="P15">
    <cfRule type="colorScale" priority="912">
      <colorScale>
        <cfvo type="min"/>
        <cfvo type="percentile" val="50"/>
        <cfvo type="max"/>
        <color rgb="FFF8696B"/>
        <color rgb="FFFFEB84"/>
        <color rgb="FF63BE7B"/>
      </colorScale>
    </cfRule>
  </conditionalFormatting>
  <conditionalFormatting sqref="P16">
    <cfRule type="colorScale" priority="911">
      <colorScale>
        <cfvo type="min"/>
        <cfvo type="percentile" val="50"/>
        <cfvo type="max"/>
        <color rgb="FFF8696B"/>
        <color rgb="FFFFEB84"/>
        <color rgb="FF63BE7B"/>
      </colorScale>
    </cfRule>
  </conditionalFormatting>
  <conditionalFormatting sqref="P17">
    <cfRule type="colorScale" priority="909">
      <colorScale>
        <cfvo type="min"/>
        <cfvo type="percentile" val="50"/>
        <cfvo type="max"/>
        <color rgb="FFF8696B"/>
        <color rgb="FFFFEB84"/>
        <color rgb="FF63BE7B"/>
      </colorScale>
    </cfRule>
  </conditionalFormatting>
  <conditionalFormatting sqref="P17">
    <cfRule type="colorScale" priority="908">
      <colorScale>
        <cfvo type="min"/>
        <cfvo type="percentile" val="50"/>
        <cfvo type="max"/>
        <color rgb="FFF8696B"/>
        <color rgb="FFFFEB84"/>
        <color rgb="FF63BE7B"/>
      </colorScale>
    </cfRule>
  </conditionalFormatting>
  <conditionalFormatting sqref="P14">
    <cfRule type="colorScale" priority="907">
      <colorScale>
        <cfvo type="min"/>
        <cfvo type="percentile" val="50"/>
        <cfvo type="max"/>
        <color rgb="FFF8696B"/>
        <color rgb="FFFFEB84"/>
        <color rgb="FF63BE7B"/>
      </colorScale>
    </cfRule>
  </conditionalFormatting>
  <conditionalFormatting sqref="P14">
    <cfRule type="colorScale" priority="904">
      <colorScale>
        <cfvo type="min"/>
        <cfvo type="percentile" val="50"/>
        <cfvo type="max"/>
        <color rgb="FFF8696B"/>
        <color rgb="FFFFEB84"/>
        <color rgb="FF63BE7B"/>
      </colorScale>
    </cfRule>
  </conditionalFormatting>
  <conditionalFormatting sqref="P14">
    <cfRule type="colorScale" priority="903">
      <colorScale>
        <cfvo type="min"/>
        <cfvo type="percentile" val="50"/>
        <cfvo type="max"/>
        <color rgb="FFF8696B"/>
        <color rgb="FFFFEB84"/>
        <color rgb="FF63BE7B"/>
      </colorScale>
    </cfRule>
  </conditionalFormatting>
  <conditionalFormatting sqref="P14">
    <cfRule type="colorScale" priority="902">
      <colorScale>
        <cfvo type="min"/>
        <cfvo type="percentile" val="50"/>
        <cfvo type="max"/>
        <color rgb="FFF8696B"/>
        <color rgb="FFFFEB84"/>
        <color rgb="FF63BE7B"/>
      </colorScale>
    </cfRule>
  </conditionalFormatting>
  <conditionalFormatting sqref="P15">
    <cfRule type="colorScale" priority="901">
      <colorScale>
        <cfvo type="min"/>
        <cfvo type="percentile" val="50"/>
        <cfvo type="max"/>
        <color rgb="FFF8696B"/>
        <color rgb="FFFFEB84"/>
        <color rgb="FF63BE7B"/>
      </colorScale>
    </cfRule>
  </conditionalFormatting>
  <conditionalFormatting sqref="P16">
    <cfRule type="colorScale" priority="900">
      <colorScale>
        <cfvo type="min"/>
        <cfvo type="percentile" val="50"/>
        <cfvo type="max"/>
        <color rgb="FFF8696B"/>
        <color rgb="FFFFEB84"/>
        <color rgb="FF63BE7B"/>
      </colorScale>
    </cfRule>
  </conditionalFormatting>
  <conditionalFormatting sqref="P17">
    <cfRule type="colorScale" priority="896">
      <colorScale>
        <cfvo type="min"/>
        <cfvo type="percentile" val="50"/>
        <cfvo type="max"/>
        <color rgb="FFF8696B"/>
        <color rgb="FFFFEB84"/>
        <color rgb="FF63BE7B"/>
      </colorScale>
    </cfRule>
  </conditionalFormatting>
  <conditionalFormatting sqref="P14">
    <cfRule type="colorScale" priority="895">
      <colorScale>
        <cfvo type="min"/>
        <cfvo type="percentile" val="50"/>
        <cfvo type="max"/>
        <color rgb="FFF8696B"/>
        <color rgb="FFFFEB84"/>
        <color rgb="FF63BE7B"/>
      </colorScale>
    </cfRule>
  </conditionalFormatting>
  <conditionalFormatting sqref="P14">
    <cfRule type="colorScale" priority="894">
      <colorScale>
        <cfvo type="min"/>
        <cfvo type="percentile" val="50"/>
        <cfvo type="max"/>
        <color rgb="FFF8696B"/>
        <color rgb="FFFFEB84"/>
        <color rgb="FF63BE7B"/>
      </colorScale>
    </cfRule>
  </conditionalFormatting>
  <conditionalFormatting sqref="P14">
    <cfRule type="colorScale" priority="893">
      <colorScale>
        <cfvo type="min"/>
        <cfvo type="percentile" val="50"/>
        <cfvo type="max"/>
        <color rgb="FFF8696B"/>
        <color rgb="FFFFEB84"/>
        <color rgb="FF63BE7B"/>
      </colorScale>
    </cfRule>
  </conditionalFormatting>
  <conditionalFormatting sqref="P16">
    <cfRule type="colorScale" priority="892">
      <colorScale>
        <cfvo type="min"/>
        <cfvo type="percentile" val="50"/>
        <cfvo type="max"/>
        <color rgb="FFF8696B"/>
        <color rgb="FFFFEB84"/>
        <color rgb="FF63BE7B"/>
      </colorScale>
    </cfRule>
  </conditionalFormatting>
  <conditionalFormatting sqref="P15">
    <cfRule type="colorScale" priority="891">
      <colorScale>
        <cfvo type="min"/>
        <cfvo type="percentile" val="50"/>
        <cfvo type="max"/>
        <color rgb="FFF8696B"/>
        <color rgb="FFFFEB84"/>
        <color rgb="FF63BE7B"/>
      </colorScale>
    </cfRule>
  </conditionalFormatting>
  <conditionalFormatting sqref="P16">
    <cfRule type="colorScale" priority="890">
      <colorScale>
        <cfvo type="min"/>
        <cfvo type="percentile" val="50"/>
        <cfvo type="max"/>
        <color rgb="FFF8696B"/>
        <color rgb="FFFFEB84"/>
        <color rgb="FF63BE7B"/>
      </colorScale>
    </cfRule>
  </conditionalFormatting>
  <conditionalFormatting sqref="P16">
    <cfRule type="colorScale" priority="889">
      <colorScale>
        <cfvo type="min"/>
        <cfvo type="percentile" val="50"/>
        <cfvo type="max"/>
        <color rgb="FFF8696B"/>
        <color rgb="FFFFEB84"/>
        <color rgb="FF63BE7B"/>
      </colorScale>
    </cfRule>
  </conditionalFormatting>
  <conditionalFormatting sqref="P17">
    <cfRule type="colorScale" priority="887">
      <colorScale>
        <cfvo type="min"/>
        <cfvo type="percentile" val="50"/>
        <cfvo type="max"/>
        <color rgb="FFF8696B"/>
        <color rgb="FFFFEB84"/>
        <color rgb="FF63BE7B"/>
      </colorScale>
    </cfRule>
  </conditionalFormatting>
  <conditionalFormatting sqref="P15">
    <cfRule type="colorScale" priority="886">
      <colorScale>
        <cfvo type="min"/>
        <cfvo type="percentile" val="50"/>
        <cfvo type="max"/>
        <color rgb="FFF8696B"/>
        <color rgb="FFFFEB84"/>
        <color rgb="FF63BE7B"/>
      </colorScale>
    </cfRule>
  </conditionalFormatting>
  <conditionalFormatting sqref="P17">
    <cfRule type="colorScale" priority="885">
      <colorScale>
        <cfvo type="min"/>
        <cfvo type="percentile" val="50"/>
        <cfvo type="max"/>
        <color rgb="FFF8696B"/>
        <color rgb="FFFFEB84"/>
        <color rgb="FF63BE7B"/>
      </colorScale>
    </cfRule>
  </conditionalFormatting>
  <conditionalFormatting sqref="P16">
    <cfRule type="colorScale" priority="884">
      <colorScale>
        <cfvo type="min"/>
        <cfvo type="percentile" val="50"/>
        <cfvo type="max"/>
        <color rgb="FFF8696B"/>
        <color rgb="FFFFEB84"/>
        <color rgb="FF63BE7B"/>
      </colorScale>
    </cfRule>
  </conditionalFormatting>
  <conditionalFormatting sqref="P17">
    <cfRule type="colorScale" priority="882">
      <colorScale>
        <cfvo type="min"/>
        <cfvo type="percentile" val="50"/>
        <cfvo type="max"/>
        <color rgb="FFF8696B"/>
        <color rgb="FFFFEB84"/>
        <color rgb="FF63BE7B"/>
      </colorScale>
    </cfRule>
  </conditionalFormatting>
  <conditionalFormatting sqref="P16">
    <cfRule type="colorScale" priority="881">
      <colorScale>
        <cfvo type="min"/>
        <cfvo type="percentile" val="50"/>
        <cfvo type="max"/>
        <color rgb="FFF8696B"/>
        <color rgb="FFFFEB84"/>
        <color rgb="FF63BE7B"/>
      </colorScale>
    </cfRule>
  </conditionalFormatting>
  <conditionalFormatting sqref="P14">
    <cfRule type="colorScale" priority="880">
      <colorScale>
        <cfvo type="min"/>
        <cfvo type="percentile" val="50"/>
        <cfvo type="max"/>
        <color rgb="FFF8696B"/>
        <color rgb="FFFFEB84"/>
        <color rgb="FF63BE7B"/>
      </colorScale>
    </cfRule>
  </conditionalFormatting>
  <conditionalFormatting sqref="P15">
    <cfRule type="colorScale" priority="879">
      <colorScale>
        <cfvo type="min"/>
        <cfvo type="percentile" val="50"/>
        <cfvo type="max"/>
        <color rgb="FFF8696B"/>
        <color rgb="FFFFEB84"/>
        <color rgb="FF63BE7B"/>
      </colorScale>
    </cfRule>
  </conditionalFormatting>
  <conditionalFormatting sqref="P16">
    <cfRule type="colorScale" priority="878">
      <colorScale>
        <cfvo type="min"/>
        <cfvo type="percentile" val="50"/>
        <cfvo type="max"/>
        <color rgb="FFF8696B"/>
        <color rgb="FFFFEB84"/>
        <color rgb="FF63BE7B"/>
      </colorScale>
    </cfRule>
  </conditionalFormatting>
  <conditionalFormatting sqref="P16">
    <cfRule type="colorScale" priority="877">
      <colorScale>
        <cfvo type="min"/>
        <cfvo type="percentile" val="50"/>
        <cfvo type="max"/>
        <color rgb="FFF8696B"/>
        <color rgb="FFFFEB84"/>
        <color rgb="FF63BE7B"/>
      </colorScale>
    </cfRule>
  </conditionalFormatting>
  <conditionalFormatting sqref="P16">
    <cfRule type="colorScale" priority="876">
      <colorScale>
        <cfvo type="min"/>
        <cfvo type="percentile" val="50"/>
        <cfvo type="max"/>
        <color rgb="FFF8696B"/>
        <color rgb="FFFFEB84"/>
        <color rgb="FF63BE7B"/>
      </colorScale>
    </cfRule>
  </conditionalFormatting>
  <conditionalFormatting sqref="P17">
    <cfRule type="colorScale" priority="874">
      <colorScale>
        <cfvo type="min"/>
        <cfvo type="percentile" val="50"/>
        <cfvo type="max"/>
        <color rgb="FFF8696B"/>
        <color rgb="FFFFEB84"/>
        <color rgb="FF63BE7B"/>
      </colorScale>
    </cfRule>
  </conditionalFormatting>
  <conditionalFormatting sqref="P15">
    <cfRule type="colorScale" priority="873">
      <colorScale>
        <cfvo type="min"/>
        <cfvo type="percentile" val="50"/>
        <cfvo type="max"/>
        <color rgb="FFF8696B"/>
        <color rgb="FFFFEB84"/>
        <color rgb="FF63BE7B"/>
      </colorScale>
    </cfRule>
  </conditionalFormatting>
  <conditionalFormatting sqref="P14">
    <cfRule type="colorScale" priority="872">
      <colorScale>
        <cfvo type="min"/>
        <cfvo type="percentile" val="50"/>
        <cfvo type="max"/>
        <color rgb="FFF8696B"/>
        <color rgb="FFFFEB84"/>
        <color rgb="FF63BE7B"/>
      </colorScale>
    </cfRule>
  </conditionalFormatting>
  <conditionalFormatting sqref="P15">
    <cfRule type="colorScale" priority="871">
      <colorScale>
        <cfvo type="min"/>
        <cfvo type="percentile" val="50"/>
        <cfvo type="max"/>
        <color rgb="FFF8696B"/>
        <color rgb="FFFFEB84"/>
        <color rgb="FF63BE7B"/>
      </colorScale>
    </cfRule>
  </conditionalFormatting>
  <conditionalFormatting sqref="P16">
    <cfRule type="colorScale" priority="869">
      <colorScale>
        <cfvo type="min"/>
        <cfvo type="percentile" val="50"/>
        <cfvo type="max"/>
        <color rgb="FFF8696B"/>
        <color rgb="FFFFEB84"/>
        <color rgb="FF63BE7B"/>
      </colorScale>
    </cfRule>
  </conditionalFormatting>
  <conditionalFormatting sqref="P17">
    <cfRule type="colorScale" priority="866">
      <colorScale>
        <cfvo type="min"/>
        <cfvo type="percentile" val="50"/>
        <cfvo type="max"/>
        <color rgb="FFF8696B"/>
        <color rgb="FFFFEB84"/>
        <color rgb="FF63BE7B"/>
      </colorScale>
    </cfRule>
  </conditionalFormatting>
  <conditionalFormatting sqref="P16">
    <cfRule type="colorScale" priority="865">
      <colorScale>
        <cfvo type="min"/>
        <cfvo type="percentile" val="50"/>
        <cfvo type="max"/>
        <color rgb="FFF8696B"/>
        <color rgb="FFFFEB84"/>
        <color rgb="FF63BE7B"/>
      </colorScale>
    </cfRule>
  </conditionalFormatting>
  <conditionalFormatting sqref="P17">
    <cfRule type="colorScale" priority="863">
      <colorScale>
        <cfvo type="min"/>
        <cfvo type="percentile" val="50"/>
        <cfvo type="max"/>
        <color rgb="FFF8696B"/>
        <color rgb="FFFFEB84"/>
        <color rgb="FF63BE7B"/>
      </colorScale>
    </cfRule>
  </conditionalFormatting>
  <conditionalFormatting sqref="P14">
    <cfRule type="colorScale" priority="862">
      <colorScale>
        <cfvo type="min"/>
        <cfvo type="percentile" val="50"/>
        <cfvo type="max"/>
        <color rgb="FFF8696B"/>
        <color rgb="FFFFEB84"/>
        <color rgb="FF63BE7B"/>
      </colorScale>
    </cfRule>
  </conditionalFormatting>
  <conditionalFormatting sqref="P15">
    <cfRule type="colorScale" priority="860">
      <colorScale>
        <cfvo type="min"/>
        <cfvo type="percentile" val="50"/>
        <cfvo type="max"/>
        <color rgb="FFF8696B"/>
        <color rgb="FFFFEB84"/>
        <color rgb="FF63BE7B"/>
      </colorScale>
    </cfRule>
  </conditionalFormatting>
  <conditionalFormatting sqref="P16">
    <cfRule type="colorScale" priority="859">
      <colorScale>
        <cfvo type="min"/>
        <cfvo type="percentile" val="50"/>
        <cfvo type="max"/>
        <color rgb="FFF8696B"/>
        <color rgb="FFFFEB84"/>
        <color rgb="FF63BE7B"/>
      </colorScale>
    </cfRule>
  </conditionalFormatting>
  <conditionalFormatting sqref="P17">
    <cfRule type="colorScale" priority="857">
      <colorScale>
        <cfvo type="min"/>
        <cfvo type="percentile" val="50"/>
        <cfvo type="max"/>
        <color rgb="FFF8696B"/>
        <color rgb="FFFFEB84"/>
        <color rgb="FF63BE7B"/>
      </colorScale>
    </cfRule>
  </conditionalFormatting>
  <conditionalFormatting sqref="P17">
    <cfRule type="colorScale" priority="856">
      <colorScale>
        <cfvo type="min"/>
        <cfvo type="percentile" val="50"/>
        <cfvo type="max"/>
        <color rgb="FFF8696B"/>
        <color rgb="FFFFEB84"/>
        <color rgb="FF63BE7B"/>
      </colorScale>
    </cfRule>
  </conditionalFormatting>
  <conditionalFormatting sqref="P15">
    <cfRule type="colorScale" priority="855">
      <colorScale>
        <cfvo type="min"/>
        <cfvo type="percentile" val="50"/>
        <cfvo type="max"/>
        <color rgb="FFF8696B"/>
        <color rgb="FFFFEB84"/>
        <color rgb="FF63BE7B"/>
      </colorScale>
    </cfRule>
  </conditionalFormatting>
  <conditionalFormatting sqref="P17">
    <cfRule type="colorScale" priority="854">
      <colorScale>
        <cfvo type="min"/>
        <cfvo type="percentile" val="50"/>
        <cfvo type="max"/>
        <color rgb="FFF8696B"/>
        <color rgb="FFFFEB84"/>
        <color rgb="FF63BE7B"/>
      </colorScale>
    </cfRule>
  </conditionalFormatting>
  <conditionalFormatting sqref="P15">
    <cfRule type="colorScale" priority="852">
      <colorScale>
        <cfvo type="min"/>
        <cfvo type="percentile" val="50"/>
        <cfvo type="max"/>
        <color rgb="FFF8696B"/>
        <color rgb="FFFFEB84"/>
        <color rgb="FF63BE7B"/>
      </colorScale>
    </cfRule>
  </conditionalFormatting>
  <conditionalFormatting sqref="P15">
    <cfRule type="colorScale" priority="851">
      <colorScale>
        <cfvo type="min"/>
        <cfvo type="percentile" val="50"/>
        <cfvo type="max"/>
        <color rgb="FFF8696B"/>
        <color rgb="FFFFEB84"/>
        <color rgb="FF63BE7B"/>
      </colorScale>
    </cfRule>
  </conditionalFormatting>
  <conditionalFormatting sqref="P16">
    <cfRule type="colorScale" priority="850">
      <colorScale>
        <cfvo type="min"/>
        <cfvo type="percentile" val="50"/>
        <cfvo type="max"/>
        <color rgb="FFF8696B"/>
        <color rgb="FFFFEB84"/>
        <color rgb="FF63BE7B"/>
      </colorScale>
    </cfRule>
  </conditionalFormatting>
  <conditionalFormatting sqref="P17">
    <cfRule type="colorScale" priority="848">
      <colorScale>
        <cfvo type="min"/>
        <cfvo type="percentile" val="50"/>
        <cfvo type="max"/>
        <color rgb="FFF8696B"/>
        <color rgb="FFFFEB84"/>
        <color rgb="FF63BE7B"/>
      </colorScale>
    </cfRule>
  </conditionalFormatting>
  <conditionalFormatting sqref="P17">
    <cfRule type="colorScale" priority="847">
      <colorScale>
        <cfvo type="min"/>
        <cfvo type="percentile" val="50"/>
        <cfvo type="max"/>
        <color rgb="FFF8696B"/>
        <color rgb="FFFFEB84"/>
        <color rgb="FF63BE7B"/>
      </colorScale>
    </cfRule>
  </conditionalFormatting>
  <conditionalFormatting sqref="P16">
    <cfRule type="colorScale" priority="846">
      <colorScale>
        <cfvo type="min"/>
        <cfvo type="percentile" val="50"/>
        <cfvo type="max"/>
        <color rgb="FFF8696B"/>
        <color rgb="FFFFEB84"/>
        <color rgb="FF63BE7B"/>
      </colorScale>
    </cfRule>
  </conditionalFormatting>
  <conditionalFormatting sqref="P15">
    <cfRule type="colorScale" priority="844">
      <colorScale>
        <cfvo type="min"/>
        <cfvo type="percentile" val="50"/>
        <cfvo type="max"/>
        <color rgb="FFF8696B"/>
        <color rgb="FFFFEB84"/>
        <color rgb="FF63BE7B"/>
      </colorScale>
    </cfRule>
  </conditionalFormatting>
  <conditionalFormatting sqref="P16">
    <cfRule type="colorScale" priority="843">
      <colorScale>
        <cfvo type="min"/>
        <cfvo type="percentile" val="50"/>
        <cfvo type="max"/>
        <color rgb="FFF8696B"/>
        <color rgb="FFFFEB84"/>
        <color rgb="FF63BE7B"/>
      </colorScale>
    </cfRule>
  </conditionalFormatting>
  <conditionalFormatting sqref="P17">
    <cfRule type="colorScale" priority="841">
      <colorScale>
        <cfvo type="min"/>
        <cfvo type="percentile" val="50"/>
        <cfvo type="max"/>
        <color rgb="FFF8696B"/>
        <color rgb="FFFFEB84"/>
        <color rgb="FF63BE7B"/>
      </colorScale>
    </cfRule>
  </conditionalFormatting>
  <conditionalFormatting sqref="P15">
    <cfRule type="colorScale" priority="838">
      <colorScale>
        <cfvo type="min"/>
        <cfvo type="percentile" val="50"/>
        <cfvo type="max"/>
        <color rgb="FFF8696B"/>
        <color rgb="FFFFEB84"/>
        <color rgb="FF63BE7B"/>
      </colorScale>
    </cfRule>
  </conditionalFormatting>
  <conditionalFormatting sqref="P16">
    <cfRule type="colorScale" priority="837">
      <colorScale>
        <cfvo type="min"/>
        <cfvo type="percentile" val="50"/>
        <cfvo type="max"/>
        <color rgb="FFF8696B"/>
        <color rgb="FFFFEB84"/>
        <color rgb="FF63BE7B"/>
      </colorScale>
    </cfRule>
  </conditionalFormatting>
  <conditionalFormatting sqref="P17">
    <cfRule type="colorScale" priority="835">
      <colorScale>
        <cfvo type="min"/>
        <cfvo type="percentile" val="50"/>
        <cfvo type="max"/>
        <color rgb="FFF8696B"/>
        <color rgb="FFFFEB84"/>
        <color rgb="FF63BE7B"/>
      </colorScale>
    </cfRule>
  </conditionalFormatting>
  <conditionalFormatting sqref="P17">
    <cfRule type="colorScale" priority="834">
      <colorScale>
        <cfvo type="min"/>
        <cfvo type="percentile" val="50"/>
        <cfvo type="max"/>
        <color rgb="FFF8696B"/>
        <color rgb="FFFFEB84"/>
        <color rgb="FF63BE7B"/>
      </colorScale>
    </cfRule>
  </conditionalFormatting>
  <conditionalFormatting sqref="P18">
    <cfRule type="colorScale" priority="832">
      <colorScale>
        <cfvo type="min"/>
        <cfvo type="percentile" val="50"/>
        <cfvo type="max"/>
        <color rgb="FFF8696B"/>
        <color rgb="FFFFEB84"/>
        <color rgb="FF63BE7B"/>
      </colorScale>
    </cfRule>
  </conditionalFormatting>
  <conditionalFormatting sqref="P19">
    <cfRule type="colorScale" priority="833">
      <colorScale>
        <cfvo type="min"/>
        <cfvo type="percentile" val="50"/>
        <cfvo type="max"/>
        <color rgb="FFF8696B"/>
        <color rgb="FFFFEB84"/>
        <color rgb="FF63BE7B"/>
      </colorScale>
    </cfRule>
  </conditionalFormatting>
  <conditionalFormatting sqref="P20">
    <cfRule type="colorScale" priority="829">
      <colorScale>
        <cfvo type="min"/>
        <cfvo type="percentile" val="50"/>
        <cfvo type="max"/>
        <color rgb="FFF8696B"/>
        <color rgb="FFFFEB84"/>
        <color rgb="FF63BE7B"/>
      </colorScale>
    </cfRule>
  </conditionalFormatting>
  <conditionalFormatting sqref="P21">
    <cfRule type="colorScale" priority="827">
      <colorScale>
        <cfvo type="min"/>
        <cfvo type="percentile" val="50"/>
        <cfvo type="max"/>
        <color rgb="FFF8696B"/>
        <color rgb="FFFFEB84"/>
        <color rgb="FF63BE7B"/>
      </colorScale>
    </cfRule>
  </conditionalFormatting>
  <conditionalFormatting sqref="P21">
    <cfRule type="colorScale" priority="826">
      <colorScale>
        <cfvo type="min"/>
        <cfvo type="percentile" val="50"/>
        <cfvo type="max"/>
        <color rgb="FFF8696B"/>
        <color rgb="FFFFEB84"/>
        <color rgb="FF63BE7B"/>
      </colorScale>
    </cfRule>
  </conditionalFormatting>
  <conditionalFormatting sqref="P19">
    <cfRule type="colorScale" priority="825">
      <colorScale>
        <cfvo type="min"/>
        <cfvo type="percentile" val="50"/>
        <cfvo type="max"/>
        <color rgb="FFF8696B"/>
        <color rgb="FFFFEB84"/>
        <color rgb="FF63BE7B"/>
      </colorScale>
    </cfRule>
  </conditionalFormatting>
  <conditionalFormatting sqref="P21">
    <cfRule type="colorScale" priority="824">
      <colorScale>
        <cfvo type="min"/>
        <cfvo type="percentile" val="50"/>
        <cfvo type="max"/>
        <color rgb="FFF8696B"/>
        <color rgb="FFFFEB84"/>
        <color rgb="FF63BE7B"/>
      </colorScale>
    </cfRule>
  </conditionalFormatting>
  <conditionalFormatting sqref="P19">
    <cfRule type="colorScale" priority="822">
      <colorScale>
        <cfvo type="min"/>
        <cfvo type="percentile" val="50"/>
        <cfvo type="max"/>
        <color rgb="FFF8696B"/>
        <color rgb="FFFFEB84"/>
        <color rgb="FF63BE7B"/>
      </colorScale>
    </cfRule>
  </conditionalFormatting>
  <conditionalFormatting sqref="P19">
    <cfRule type="colorScale" priority="821">
      <colorScale>
        <cfvo type="min"/>
        <cfvo type="percentile" val="50"/>
        <cfvo type="max"/>
        <color rgb="FFF8696B"/>
        <color rgb="FFFFEB84"/>
        <color rgb="FF63BE7B"/>
      </colorScale>
    </cfRule>
  </conditionalFormatting>
  <conditionalFormatting sqref="P20">
    <cfRule type="colorScale" priority="820">
      <colorScale>
        <cfvo type="min"/>
        <cfvo type="percentile" val="50"/>
        <cfvo type="max"/>
        <color rgb="FFF8696B"/>
        <color rgb="FFFFEB84"/>
        <color rgb="FF63BE7B"/>
      </colorScale>
    </cfRule>
  </conditionalFormatting>
  <conditionalFormatting sqref="P21">
    <cfRule type="colorScale" priority="818">
      <colorScale>
        <cfvo type="min"/>
        <cfvo type="percentile" val="50"/>
        <cfvo type="max"/>
        <color rgb="FFF8696B"/>
        <color rgb="FFFFEB84"/>
        <color rgb="FF63BE7B"/>
      </colorScale>
    </cfRule>
  </conditionalFormatting>
  <conditionalFormatting sqref="P21">
    <cfRule type="colorScale" priority="817">
      <colorScale>
        <cfvo type="min"/>
        <cfvo type="percentile" val="50"/>
        <cfvo type="max"/>
        <color rgb="FFF8696B"/>
        <color rgb="FFFFEB84"/>
        <color rgb="FF63BE7B"/>
      </colorScale>
    </cfRule>
  </conditionalFormatting>
  <conditionalFormatting sqref="P20">
    <cfRule type="colorScale" priority="816">
      <colorScale>
        <cfvo type="min"/>
        <cfvo type="percentile" val="50"/>
        <cfvo type="max"/>
        <color rgb="FFF8696B"/>
        <color rgb="FFFFEB84"/>
        <color rgb="FF63BE7B"/>
      </colorScale>
    </cfRule>
  </conditionalFormatting>
  <conditionalFormatting sqref="P19">
    <cfRule type="colorScale" priority="814">
      <colorScale>
        <cfvo type="min"/>
        <cfvo type="percentile" val="50"/>
        <cfvo type="max"/>
        <color rgb="FFF8696B"/>
        <color rgb="FFFFEB84"/>
        <color rgb="FF63BE7B"/>
      </colorScale>
    </cfRule>
  </conditionalFormatting>
  <conditionalFormatting sqref="P20">
    <cfRule type="colorScale" priority="813">
      <colorScale>
        <cfvo type="min"/>
        <cfvo type="percentile" val="50"/>
        <cfvo type="max"/>
        <color rgb="FFF8696B"/>
        <color rgb="FFFFEB84"/>
        <color rgb="FF63BE7B"/>
      </colorScale>
    </cfRule>
  </conditionalFormatting>
  <conditionalFormatting sqref="P21">
    <cfRule type="colorScale" priority="811">
      <colorScale>
        <cfvo type="min"/>
        <cfvo type="percentile" val="50"/>
        <cfvo type="max"/>
        <color rgb="FFF8696B"/>
        <color rgb="FFFFEB84"/>
        <color rgb="FF63BE7B"/>
      </colorScale>
    </cfRule>
  </conditionalFormatting>
  <conditionalFormatting sqref="P19">
    <cfRule type="colorScale" priority="808">
      <colorScale>
        <cfvo type="min"/>
        <cfvo type="percentile" val="50"/>
        <cfvo type="max"/>
        <color rgb="FFF8696B"/>
        <color rgb="FFFFEB84"/>
        <color rgb="FF63BE7B"/>
      </colorScale>
    </cfRule>
  </conditionalFormatting>
  <conditionalFormatting sqref="P20">
    <cfRule type="colorScale" priority="807">
      <colorScale>
        <cfvo type="min"/>
        <cfvo type="percentile" val="50"/>
        <cfvo type="max"/>
        <color rgb="FFF8696B"/>
        <color rgb="FFFFEB84"/>
        <color rgb="FF63BE7B"/>
      </colorScale>
    </cfRule>
  </conditionalFormatting>
  <conditionalFormatting sqref="P21">
    <cfRule type="colorScale" priority="805">
      <colorScale>
        <cfvo type="min"/>
        <cfvo type="percentile" val="50"/>
        <cfvo type="max"/>
        <color rgb="FFF8696B"/>
        <color rgb="FFFFEB84"/>
        <color rgb="FF63BE7B"/>
      </colorScale>
    </cfRule>
  </conditionalFormatting>
  <conditionalFormatting sqref="P21">
    <cfRule type="colorScale" priority="804">
      <colorScale>
        <cfvo type="min"/>
        <cfvo type="percentile" val="50"/>
        <cfvo type="max"/>
        <color rgb="FFF8696B"/>
        <color rgb="FFFFEB84"/>
        <color rgb="FF63BE7B"/>
      </colorScale>
    </cfRule>
  </conditionalFormatting>
  <conditionalFormatting sqref="P18">
    <cfRule type="colorScale" priority="803">
      <colorScale>
        <cfvo type="min"/>
        <cfvo type="percentile" val="50"/>
        <cfvo type="max"/>
        <color rgb="FFF8696B"/>
        <color rgb="FFFFEB84"/>
        <color rgb="FF63BE7B"/>
      </colorScale>
    </cfRule>
  </conditionalFormatting>
  <conditionalFormatting sqref="P18">
    <cfRule type="colorScale" priority="800">
      <colorScale>
        <cfvo type="min"/>
        <cfvo type="percentile" val="50"/>
        <cfvo type="max"/>
        <color rgb="FFF8696B"/>
        <color rgb="FFFFEB84"/>
        <color rgb="FF63BE7B"/>
      </colorScale>
    </cfRule>
  </conditionalFormatting>
  <conditionalFormatting sqref="P18">
    <cfRule type="colorScale" priority="799">
      <colorScale>
        <cfvo type="min"/>
        <cfvo type="percentile" val="50"/>
        <cfvo type="max"/>
        <color rgb="FFF8696B"/>
        <color rgb="FFFFEB84"/>
        <color rgb="FF63BE7B"/>
      </colorScale>
    </cfRule>
  </conditionalFormatting>
  <conditionalFormatting sqref="P18">
    <cfRule type="colorScale" priority="798">
      <colorScale>
        <cfvo type="min"/>
        <cfvo type="percentile" val="50"/>
        <cfvo type="max"/>
        <color rgb="FFF8696B"/>
        <color rgb="FFFFEB84"/>
        <color rgb="FF63BE7B"/>
      </colorScale>
    </cfRule>
  </conditionalFormatting>
  <conditionalFormatting sqref="P19">
    <cfRule type="colorScale" priority="797">
      <colorScale>
        <cfvo type="min"/>
        <cfvo type="percentile" val="50"/>
        <cfvo type="max"/>
        <color rgb="FFF8696B"/>
        <color rgb="FFFFEB84"/>
        <color rgb="FF63BE7B"/>
      </colorScale>
    </cfRule>
  </conditionalFormatting>
  <conditionalFormatting sqref="P20">
    <cfRule type="colorScale" priority="796">
      <colorScale>
        <cfvo type="min"/>
        <cfvo type="percentile" val="50"/>
        <cfvo type="max"/>
        <color rgb="FFF8696B"/>
        <color rgb="FFFFEB84"/>
        <color rgb="FF63BE7B"/>
      </colorScale>
    </cfRule>
  </conditionalFormatting>
  <conditionalFormatting sqref="P21">
    <cfRule type="colorScale" priority="792">
      <colorScale>
        <cfvo type="min"/>
        <cfvo type="percentile" val="50"/>
        <cfvo type="max"/>
        <color rgb="FFF8696B"/>
        <color rgb="FFFFEB84"/>
        <color rgb="FF63BE7B"/>
      </colorScale>
    </cfRule>
  </conditionalFormatting>
  <conditionalFormatting sqref="P18">
    <cfRule type="colorScale" priority="791">
      <colorScale>
        <cfvo type="min"/>
        <cfvo type="percentile" val="50"/>
        <cfvo type="max"/>
        <color rgb="FFF8696B"/>
        <color rgb="FFFFEB84"/>
        <color rgb="FF63BE7B"/>
      </colorScale>
    </cfRule>
  </conditionalFormatting>
  <conditionalFormatting sqref="P18">
    <cfRule type="colorScale" priority="790">
      <colorScale>
        <cfvo type="min"/>
        <cfvo type="percentile" val="50"/>
        <cfvo type="max"/>
        <color rgb="FFF8696B"/>
        <color rgb="FFFFEB84"/>
        <color rgb="FF63BE7B"/>
      </colorScale>
    </cfRule>
  </conditionalFormatting>
  <conditionalFormatting sqref="P18">
    <cfRule type="colorScale" priority="789">
      <colorScale>
        <cfvo type="min"/>
        <cfvo type="percentile" val="50"/>
        <cfvo type="max"/>
        <color rgb="FFF8696B"/>
        <color rgb="FFFFEB84"/>
        <color rgb="FF63BE7B"/>
      </colorScale>
    </cfRule>
  </conditionalFormatting>
  <conditionalFormatting sqref="P20">
    <cfRule type="colorScale" priority="788">
      <colorScale>
        <cfvo type="min"/>
        <cfvo type="percentile" val="50"/>
        <cfvo type="max"/>
        <color rgb="FFF8696B"/>
        <color rgb="FFFFEB84"/>
        <color rgb="FF63BE7B"/>
      </colorScale>
    </cfRule>
  </conditionalFormatting>
  <conditionalFormatting sqref="P19">
    <cfRule type="colorScale" priority="787">
      <colorScale>
        <cfvo type="min"/>
        <cfvo type="percentile" val="50"/>
        <cfvo type="max"/>
        <color rgb="FFF8696B"/>
        <color rgb="FFFFEB84"/>
        <color rgb="FF63BE7B"/>
      </colorScale>
    </cfRule>
  </conditionalFormatting>
  <conditionalFormatting sqref="P20">
    <cfRule type="colorScale" priority="786">
      <colorScale>
        <cfvo type="min"/>
        <cfvo type="percentile" val="50"/>
        <cfvo type="max"/>
        <color rgb="FFF8696B"/>
        <color rgb="FFFFEB84"/>
        <color rgb="FF63BE7B"/>
      </colorScale>
    </cfRule>
  </conditionalFormatting>
  <conditionalFormatting sqref="P20">
    <cfRule type="colorScale" priority="785">
      <colorScale>
        <cfvo type="min"/>
        <cfvo type="percentile" val="50"/>
        <cfvo type="max"/>
        <color rgb="FFF8696B"/>
        <color rgb="FFFFEB84"/>
        <color rgb="FF63BE7B"/>
      </colorScale>
    </cfRule>
  </conditionalFormatting>
  <conditionalFormatting sqref="P21">
    <cfRule type="colorScale" priority="783">
      <colorScale>
        <cfvo type="min"/>
        <cfvo type="percentile" val="50"/>
        <cfvo type="max"/>
        <color rgb="FFF8696B"/>
        <color rgb="FFFFEB84"/>
        <color rgb="FF63BE7B"/>
      </colorScale>
    </cfRule>
  </conditionalFormatting>
  <conditionalFormatting sqref="P19">
    <cfRule type="colorScale" priority="782">
      <colorScale>
        <cfvo type="min"/>
        <cfvo type="percentile" val="50"/>
        <cfvo type="max"/>
        <color rgb="FFF8696B"/>
        <color rgb="FFFFEB84"/>
        <color rgb="FF63BE7B"/>
      </colorScale>
    </cfRule>
  </conditionalFormatting>
  <conditionalFormatting sqref="P21">
    <cfRule type="colorScale" priority="781">
      <colorScale>
        <cfvo type="min"/>
        <cfvo type="percentile" val="50"/>
        <cfvo type="max"/>
        <color rgb="FFF8696B"/>
        <color rgb="FFFFEB84"/>
        <color rgb="FF63BE7B"/>
      </colorScale>
    </cfRule>
  </conditionalFormatting>
  <conditionalFormatting sqref="P20">
    <cfRule type="colorScale" priority="780">
      <colorScale>
        <cfvo type="min"/>
        <cfvo type="percentile" val="50"/>
        <cfvo type="max"/>
        <color rgb="FFF8696B"/>
        <color rgb="FFFFEB84"/>
        <color rgb="FF63BE7B"/>
      </colorScale>
    </cfRule>
  </conditionalFormatting>
  <conditionalFormatting sqref="P21">
    <cfRule type="colorScale" priority="778">
      <colorScale>
        <cfvo type="min"/>
        <cfvo type="percentile" val="50"/>
        <cfvo type="max"/>
        <color rgb="FFF8696B"/>
        <color rgb="FFFFEB84"/>
        <color rgb="FF63BE7B"/>
      </colorScale>
    </cfRule>
  </conditionalFormatting>
  <conditionalFormatting sqref="P20">
    <cfRule type="colorScale" priority="777">
      <colorScale>
        <cfvo type="min"/>
        <cfvo type="percentile" val="50"/>
        <cfvo type="max"/>
        <color rgb="FFF8696B"/>
        <color rgb="FFFFEB84"/>
        <color rgb="FF63BE7B"/>
      </colorScale>
    </cfRule>
  </conditionalFormatting>
  <conditionalFormatting sqref="P18">
    <cfRule type="colorScale" priority="776">
      <colorScale>
        <cfvo type="min"/>
        <cfvo type="percentile" val="50"/>
        <cfvo type="max"/>
        <color rgb="FFF8696B"/>
        <color rgb="FFFFEB84"/>
        <color rgb="FF63BE7B"/>
      </colorScale>
    </cfRule>
  </conditionalFormatting>
  <conditionalFormatting sqref="P19">
    <cfRule type="colorScale" priority="775">
      <colorScale>
        <cfvo type="min"/>
        <cfvo type="percentile" val="50"/>
        <cfvo type="max"/>
        <color rgb="FFF8696B"/>
        <color rgb="FFFFEB84"/>
        <color rgb="FF63BE7B"/>
      </colorScale>
    </cfRule>
  </conditionalFormatting>
  <conditionalFormatting sqref="P20">
    <cfRule type="colorScale" priority="774">
      <colorScale>
        <cfvo type="min"/>
        <cfvo type="percentile" val="50"/>
        <cfvo type="max"/>
        <color rgb="FFF8696B"/>
        <color rgb="FFFFEB84"/>
        <color rgb="FF63BE7B"/>
      </colorScale>
    </cfRule>
  </conditionalFormatting>
  <conditionalFormatting sqref="P20">
    <cfRule type="colorScale" priority="773">
      <colorScale>
        <cfvo type="min"/>
        <cfvo type="percentile" val="50"/>
        <cfvo type="max"/>
        <color rgb="FFF8696B"/>
        <color rgb="FFFFEB84"/>
        <color rgb="FF63BE7B"/>
      </colorScale>
    </cfRule>
  </conditionalFormatting>
  <conditionalFormatting sqref="P20">
    <cfRule type="colorScale" priority="772">
      <colorScale>
        <cfvo type="min"/>
        <cfvo type="percentile" val="50"/>
        <cfvo type="max"/>
        <color rgb="FFF8696B"/>
        <color rgb="FFFFEB84"/>
        <color rgb="FF63BE7B"/>
      </colorScale>
    </cfRule>
  </conditionalFormatting>
  <conditionalFormatting sqref="P21">
    <cfRule type="colorScale" priority="770">
      <colorScale>
        <cfvo type="min"/>
        <cfvo type="percentile" val="50"/>
        <cfvo type="max"/>
        <color rgb="FFF8696B"/>
        <color rgb="FFFFEB84"/>
        <color rgb="FF63BE7B"/>
      </colorScale>
    </cfRule>
  </conditionalFormatting>
  <conditionalFormatting sqref="P19">
    <cfRule type="colorScale" priority="769">
      <colorScale>
        <cfvo type="min"/>
        <cfvo type="percentile" val="50"/>
        <cfvo type="max"/>
        <color rgb="FFF8696B"/>
        <color rgb="FFFFEB84"/>
        <color rgb="FF63BE7B"/>
      </colorScale>
    </cfRule>
  </conditionalFormatting>
  <conditionalFormatting sqref="P18">
    <cfRule type="colorScale" priority="768">
      <colorScale>
        <cfvo type="min"/>
        <cfvo type="percentile" val="50"/>
        <cfvo type="max"/>
        <color rgb="FFF8696B"/>
        <color rgb="FFFFEB84"/>
        <color rgb="FF63BE7B"/>
      </colorScale>
    </cfRule>
  </conditionalFormatting>
  <conditionalFormatting sqref="P19">
    <cfRule type="colorScale" priority="767">
      <colorScale>
        <cfvo type="min"/>
        <cfvo type="percentile" val="50"/>
        <cfvo type="max"/>
        <color rgb="FFF8696B"/>
        <color rgb="FFFFEB84"/>
        <color rgb="FF63BE7B"/>
      </colorScale>
    </cfRule>
  </conditionalFormatting>
  <conditionalFormatting sqref="P20">
    <cfRule type="colorScale" priority="765">
      <colorScale>
        <cfvo type="min"/>
        <cfvo type="percentile" val="50"/>
        <cfvo type="max"/>
        <color rgb="FFF8696B"/>
        <color rgb="FFFFEB84"/>
        <color rgb="FF63BE7B"/>
      </colorScale>
    </cfRule>
  </conditionalFormatting>
  <conditionalFormatting sqref="P21">
    <cfRule type="colorScale" priority="762">
      <colorScale>
        <cfvo type="min"/>
        <cfvo type="percentile" val="50"/>
        <cfvo type="max"/>
        <color rgb="FFF8696B"/>
        <color rgb="FFFFEB84"/>
        <color rgb="FF63BE7B"/>
      </colorScale>
    </cfRule>
  </conditionalFormatting>
  <conditionalFormatting sqref="P20">
    <cfRule type="colorScale" priority="761">
      <colorScale>
        <cfvo type="min"/>
        <cfvo type="percentile" val="50"/>
        <cfvo type="max"/>
        <color rgb="FFF8696B"/>
        <color rgb="FFFFEB84"/>
        <color rgb="FF63BE7B"/>
      </colorScale>
    </cfRule>
  </conditionalFormatting>
  <conditionalFormatting sqref="P21">
    <cfRule type="colorScale" priority="759">
      <colorScale>
        <cfvo type="min"/>
        <cfvo type="percentile" val="50"/>
        <cfvo type="max"/>
        <color rgb="FFF8696B"/>
        <color rgb="FFFFEB84"/>
        <color rgb="FF63BE7B"/>
      </colorScale>
    </cfRule>
  </conditionalFormatting>
  <conditionalFormatting sqref="P18">
    <cfRule type="colorScale" priority="758">
      <colorScale>
        <cfvo type="min"/>
        <cfvo type="percentile" val="50"/>
        <cfvo type="max"/>
        <color rgb="FFF8696B"/>
        <color rgb="FFFFEB84"/>
        <color rgb="FF63BE7B"/>
      </colorScale>
    </cfRule>
  </conditionalFormatting>
  <conditionalFormatting sqref="P19">
    <cfRule type="colorScale" priority="756">
      <colorScale>
        <cfvo type="min"/>
        <cfvo type="percentile" val="50"/>
        <cfvo type="max"/>
        <color rgb="FFF8696B"/>
        <color rgb="FFFFEB84"/>
        <color rgb="FF63BE7B"/>
      </colorScale>
    </cfRule>
  </conditionalFormatting>
  <conditionalFormatting sqref="P20">
    <cfRule type="colorScale" priority="755">
      <colorScale>
        <cfvo type="min"/>
        <cfvo type="percentile" val="50"/>
        <cfvo type="max"/>
        <color rgb="FFF8696B"/>
        <color rgb="FFFFEB84"/>
        <color rgb="FF63BE7B"/>
      </colorScale>
    </cfRule>
  </conditionalFormatting>
  <conditionalFormatting sqref="P21">
    <cfRule type="colorScale" priority="753">
      <colorScale>
        <cfvo type="min"/>
        <cfvo type="percentile" val="50"/>
        <cfvo type="max"/>
        <color rgb="FFF8696B"/>
        <color rgb="FFFFEB84"/>
        <color rgb="FF63BE7B"/>
      </colorScale>
    </cfRule>
  </conditionalFormatting>
  <conditionalFormatting sqref="P21">
    <cfRule type="colorScale" priority="752">
      <colorScale>
        <cfvo type="min"/>
        <cfvo type="percentile" val="50"/>
        <cfvo type="max"/>
        <color rgb="FFF8696B"/>
        <color rgb="FFFFEB84"/>
        <color rgb="FF63BE7B"/>
      </colorScale>
    </cfRule>
  </conditionalFormatting>
  <conditionalFormatting sqref="P19">
    <cfRule type="colorScale" priority="751">
      <colorScale>
        <cfvo type="min"/>
        <cfvo type="percentile" val="50"/>
        <cfvo type="max"/>
        <color rgb="FFF8696B"/>
        <color rgb="FFFFEB84"/>
        <color rgb="FF63BE7B"/>
      </colorScale>
    </cfRule>
  </conditionalFormatting>
  <conditionalFormatting sqref="P21">
    <cfRule type="colorScale" priority="750">
      <colorScale>
        <cfvo type="min"/>
        <cfvo type="percentile" val="50"/>
        <cfvo type="max"/>
        <color rgb="FFF8696B"/>
        <color rgb="FFFFEB84"/>
        <color rgb="FF63BE7B"/>
      </colorScale>
    </cfRule>
  </conditionalFormatting>
  <conditionalFormatting sqref="P19">
    <cfRule type="colorScale" priority="748">
      <colorScale>
        <cfvo type="min"/>
        <cfvo type="percentile" val="50"/>
        <cfvo type="max"/>
        <color rgb="FFF8696B"/>
        <color rgb="FFFFEB84"/>
        <color rgb="FF63BE7B"/>
      </colorScale>
    </cfRule>
  </conditionalFormatting>
  <conditionalFormatting sqref="P19">
    <cfRule type="colorScale" priority="747">
      <colorScale>
        <cfvo type="min"/>
        <cfvo type="percentile" val="50"/>
        <cfvo type="max"/>
        <color rgb="FFF8696B"/>
        <color rgb="FFFFEB84"/>
        <color rgb="FF63BE7B"/>
      </colorScale>
    </cfRule>
  </conditionalFormatting>
  <conditionalFormatting sqref="P20">
    <cfRule type="colorScale" priority="746">
      <colorScale>
        <cfvo type="min"/>
        <cfvo type="percentile" val="50"/>
        <cfvo type="max"/>
        <color rgb="FFF8696B"/>
        <color rgb="FFFFEB84"/>
        <color rgb="FF63BE7B"/>
      </colorScale>
    </cfRule>
  </conditionalFormatting>
  <conditionalFormatting sqref="P21">
    <cfRule type="colorScale" priority="744">
      <colorScale>
        <cfvo type="min"/>
        <cfvo type="percentile" val="50"/>
        <cfvo type="max"/>
        <color rgb="FFF8696B"/>
        <color rgb="FFFFEB84"/>
        <color rgb="FF63BE7B"/>
      </colorScale>
    </cfRule>
  </conditionalFormatting>
  <conditionalFormatting sqref="P21">
    <cfRule type="colorScale" priority="743">
      <colorScale>
        <cfvo type="min"/>
        <cfvo type="percentile" val="50"/>
        <cfvo type="max"/>
        <color rgb="FFF8696B"/>
        <color rgb="FFFFEB84"/>
        <color rgb="FF63BE7B"/>
      </colorScale>
    </cfRule>
  </conditionalFormatting>
  <conditionalFormatting sqref="P20">
    <cfRule type="colorScale" priority="742">
      <colorScale>
        <cfvo type="min"/>
        <cfvo type="percentile" val="50"/>
        <cfvo type="max"/>
        <color rgb="FFF8696B"/>
        <color rgb="FFFFEB84"/>
        <color rgb="FF63BE7B"/>
      </colorScale>
    </cfRule>
  </conditionalFormatting>
  <conditionalFormatting sqref="P19">
    <cfRule type="colorScale" priority="740">
      <colorScale>
        <cfvo type="min"/>
        <cfvo type="percentile" val="50"/>
        <cfvo type="max"/>
        <color rgb="FFF8696B"/>
        <color rgb="FFFFEB84"/>
        <color rgb="FF63BE7B"/>
      </colorScale>
    </cfRule>
  </conditionalFormatting>
  <conditionalFormatting sqref="P20">
    <cfRule type="colorScale" priority="739">
      <colorScale>
        <cfvo type="min"/>
        <cfvo type="percentile" val="50"/>
        <cfvo type="max"/>
        <color rgb="FFF8696B"/>
        <color rgb="FFFFEB84"/>
        <color rgb="FF63BE7B"/>
      </colorScale>
    </cfRule>
  </conditionalFormatting>
  <conditionalFormatting sqref="P21">
    <cfRule type="colorScale" priority="737">
      <colorScale>
        <cfvo type="min"/>
        <cfvo type="percentile" val="50"/>
        <cfvo type="max"/>
        <color rgb="FFF8696B"/>
        <color rgb="FFFFEB84"/>
        <color rgb="FF63BE7B"/>
      </colorScale>
    </cfRule>
  </conditionalFormatting>
  <conditionalFormatting sqref="P19">
    <cfRule type="colorScale" priority="734">
      <colorScale>
        <cfvo type="min"/>
        <cfvo type="percentile" val="50"/>
        <cfvo type="max"/>
        <color rgb="FFF8696B"/>
        <color rgb="FFFFEB84"/>
        <color rgb="FF63BE7B"/>
      </colorScale>
    </cfRule>
  </conditionalFormatting>
  <conditionalFormatting sqref="P20">
    <cfRule type="colorScale" priority="733">
      <colorScale>
        <cfvo type="min"/>
        <cfvo type="percentile" val="50"/>
        <cfvo type="max"/>
        <color rgb="FFF8696B"/>
        <color rgb="FFFFEB84"/>
        <color rgb="FF63BE7B"/>
      </colorScale>
    </cfRule>
  </conditionalFormatting>
  <conditionalFormatting sqref="P21">
    <cfRule type="colorScale" priority="731">
      <colorScale>
        <cfvo type="min"/>
        <cfvo type="percentile" val="50"/>
        <cfvo type="max"/>
        <color rgb="FFF8696B"/>
        <color rgb="FFFFEB84"/>
        <color rgb="FF63BE7B"/>
      </colorScale>
    </cfRule>
  </conditionalFormatting>
  <conditionalFormatting sqref="P21">
    <cfRule type="colorScale" priority="730">
      <colorScale>
        <cfvo type="min"/>
        <cfvo type="percentile" val="50"/>
        <cfvo type="max"/>
        <color rgb="FFF8696B"/>
        <color rgb="FFFFEB84"/>
        <color rgb="FF63BE7B"/>
      </colorScale>
    </cfRule>
  </conditionalFormatting>
  <conditionalFormatting sqref="P22">
    <cfRule type="colorScale" priority="728">
      <colorScale>
        <cfvo type="min"/>
        <cfvo type="percentile" val="50"/>
        <cfvo type="max"/>
        <color rgb="FFF8696B"/>
        <color rgb="FFFFEB84"/>
        <color rgb="FF63BE7B"/>
      </colorScale>
    </cfRule>
  </conditionalFormatting>
  <conditionalFormatting sqref="P23">
    <cfRule type="colorScale" priority="729">
      <colorScale>
        <cfvo type="min"/>
        <cfvo type="percentile" val="50"/>
        <cfvo type="max"/>
        <color rgb="FFF8696B"/>
        <color rgb="FFFFEB84"/>
        <color rgb="FF63BE7B"/>
      </colorScale>
    </cfRule>
  </conditionalFormatting>
  <conditionalFormatting sqref="P24">
    <cfRule type="colorScale" priority="725">
      <colorScale>
        <cfvo type="min"/>
        <cfvo type="percentile" val="50"/>
        <cfvo type="max"/>
        <color rgb="FFF8696B"/>
        <color rgb="FFFFEB84"/>
        <color rgb="FF63BE7B"/>
      </colorScale>
    </cfRule>
  </conditionalFormatting>
  <conditionalFormatting sqref="P25">
    <cfRule type="colorScale" priority="723">
      <colorScale>
        <cfvo type="min"/>
        <cfvo type="percentile" val="50"/>
        <cfvo type="max"/>
        <color rgb="FFF8696B"/>
        <color rgb="FFFFEB84"/>
        <color rgb="FF63BE7B"/>
      </colorScale>
    </cfRule>
  </conditionalFormatting>
  <conditionalFormatting sqref="P25">
    <cfRule type="colorScale" priority="722">
      <colorScale>
        <cfvo type="min"/>
        <cfvo type="percentile" val="50"/>
        <cfvo type="max"/>
        <color rgb="FFF8696B"/>
        <color rgb="FFFFEB84"/>
        <color rgb="FF63BE7B"/>
      </colorScale>
    </cfRule>
  </conditionalFormatting>
  <conditionalFormatting sqref="P23">
    <cfRule type="colorScale" priority="721">
      <colorScale>
        <cfvo type="min"/>
        <cfvo type="percentile" val="50"/>
        <cfvo type="max"/>
        <color rgb="FFF8696B"/>
        <color rgb="FFFFEB84"/>
        <color rgb="FF63BE7B"/>
      </colorScale>
    </cfRule>
  </conditionalFormatting>
  <conditionalFormatting sqref="P25">
    <cfRule type="colorScale" priority="720">
      <colorScale>
        <cfvo type="min"/>
        <cfvo type="percentile" val="50"/>
        <cfvo type="max"/>
        <color rgb="FFF8696B"/>
        <color rgb="FFFFEB84"/>
        <color rgb="FF63BE7B"/>
      </colorScale>
    </cfRule>
  </conditionalFormatting>
  <conditionalFormatting sqref="P23">
    <cfRule type="colorScale" priority="718">
      <colorScale>
        <cfvo type="min"/>
        <cfvo type="percentile" val="50"/>
        <cfvo type="max"/>
        <color rgb="FFF8696B"/>
        <color rgb="FFFFEB84"/>
        <color rgb="FF63BE7B"/>
      </colorScale>
    </cfRule>
  </conditionalFormatting>
  <conditionalFormatting sqref="P23">
    <cfRule type="colorScale" priority="717">
      <colorScale>
        <cfvo type="min"/>
        <cfvo type="percentile" val="50"/>
        <cfvo type="max"/>
        <color rgb="FFF8696B"/>
        <color rgb="FFFFEB84"/>
        <color rgb="FF63BE7B"/>
      </colorScale>
    </cfRule>
  </conditionalFormatting>
  <conditionalFormatting sqref="P24">
    <cfRule type="colorScale" priority="716">
      <colorScale>
        <cfvo type="min"/>
        <cfvo type="percentile" val="50"/>
        <cfvo type="max"/>
        <color rgb="FFF8696B"/>
        <color rgb="FFFFEB84"/>
        <color rgb="FF63BE7B"/>
      </colorScale>
    </cfRule>
  </conditionalFormatting>
  <conditionalFormatting sqref="P25">
    <cfRule type="colorScale" priority="714">
      <colorScale>
        <cfvo type="min"/>
        <cfvo type="percentile" val="50"/>
        <cfvo type="max"/>
        <color rgb="FFF8696B"/>
        <color rgb="FFFFEB84"/>
        <color rgb="FF63BE7B"/>
      </colorScale>
    </cfRule>
  </conditionalFormatting>
  <conditionalFormatting sqref="P25">
    <cfRule type="colorScale" priority="713">
      <colorScale>
        <cfvo type="min"/>
        <cfvo type="percentile" val="50"/>
        <cfvo type="max"/>
        <color rgb="FFF8696B"/>
        <color rgb="FFFFEB84"/>
        <color rgb="FF63BE7B"/>
      </colorScale>
    </cfRule>
  </conditionalFormatting>
  <conditionalFormatting sqref="P24">
    <cfRule type="colorScale" priority="712">
      <colorScale>
        <cfvo type="min"/>
        <cfvo type="percentile" val="50"/>
        <cfvo type="max"/>
        <color rgb="FFF8696B"/>
        <color rgb="FFFFEB84"/>
        <color rgb="FF63BE7B"/>
      </colorScale>
    </cfRule>
  </conditionalFormatting>
  <conditionalFormatting sqref="P23">
    <cfRule type="colorScale" priority="710">
      <colorScale>
        <cfvo type="min"/>
        <cfvo type="percentile" val="50"/>
        <cfvo type="max"/>
        <color rgb="FFF8696B"/>
        <color rgb="FFFFEB84"/>
        <color rgb="FF63BE7B"/>
      </colorScale>
    </cfRule>
  </conditionalFormatting>
  <conditionalFormatting sqref="P24">
    <cfRule type="colorScale" priority="709">
      <colorScale>
        <cfvo type="min"/>
        <cfvo type="percentile" val="50"/>
        <cfvo type="max"/>
        <color rgb="FFF8696B"/>
        <color rgb="FFFFEB84"/>
        <color rgb="FF63BE7B"/>
      </colorScale>
    </cfRule>
  </conditionalFormatting>
  <conditionalFormatting sqref="P25">
    <cfRule type="colorScale" priority="707">
      <colorScale>
        <cfvo type="min"/>
        <cfvo type="percentile" val="50"/>
        <cfvo type="max"/>
        <color rgb="FFF8696B"/>
        <color rgb="FFFFEB84"/>
        <color rgb="FF63BE7B"/>
      </colorScale>
    </cfRule>
  </conditionalFormatting>
  <conditionalFormatting sqref="P23">
    <cfRule type="colorScale" priority="704">
      <colorScale>
        <cfvo type="min"/>
        <cfvo type="percentile" val="50"/>
        <cfvo type="max"/>
        <color rgb="FFF8696B"/>
        <color rgb="FFFFEB84"/>
        <color rgb="FF63BE7B"/>
      </colorScale>
    </cfRule>
  </conditionalFormatting>
  <conditionalFormatting sqref="P24">
    <cfRule type="colorScale" priority="703">
      <colorScale>
        <cfvo type="min"/>
        <cfvo type="percentile" val="50"/>
        <cfvo type="max"/>
        <color rgb="FFF8696B"/>
        <color rgb="FFFFEB84"/>
        <color rgb="FF63BE7B"/>
      </colorScale>
    </cfRule>
  </conditionalFormatting>
  <conditionalFormatting sqref="P25">
    <cfRule type="colorScale" priority="701">
      <colorScale>
        <cfvo type="min"/>
        <cfvo type="percentile" val="50"/>
        <cfvo type="max"/>
        <color rgb="FFF8696B"/>
        <color rgb="FFFFEB84"/>
        <color rgb="FF63BE7B"/>
      </colorScale>
    </cfRule>
  </conditionalFormatting>
  <conditionalFormatting sqref="P25">
    <cfRule type="colorScale" priority="700">
      <colorScale>
        <cfvo type="min"/>
        <cfvo type="percentile" val="50"/>
        <cfvo type="max"/>
        <color rgb="FFF8696B"/>
        <color rgb="FFFFEB84"/>
        <color rgb="FF63BE7B"/>
      </colorScale>
    </cfRule>
  </conditionalFormatting>
  <conditionalFormatting sqref="P22">
    <cfRule type="colorScale" priority="699">
      <colorScale>
        <cfvo type="min"/>
        <cfvo type="percentile" val="50"/>
        <cfvo type="max"/>
        <color rgb="FFF8696B"/>
        <color rgb="FFFFEB84"/>
        <color rgb="FF63BE7B"/>
      </colorScale>
    </cfRule>
  </conditionalFormatting>
  <conditionalFormatting sqref="P22">
    <cfRule type="colorScale" priority="696">
      <colorScale>
        <cfvo type="min"/>
        <cfvo type="percentile" val="50"/>
        <cfvo type="max"/>
        <color rgb="FFF8696B"/>
        <color rgb="FFFFEB84"/>
        <color rgb="FF63BE7B"/>
      </colorScale>
    </cfRule>
  </conditionalFormatting>
  <conditionalFormatting sqref="P22">
    <cfRule type="colorScale" priority="695">
      <colorScale>
        <cfvo type="min"/>
        <cfvo type="percentile" val="50"/>
        <cfvo type="max"/>
        <color rgb="FFF8696B"/>
        <color rgb="FFFFEB84"/>
        <color rgb="FF63BE7B"/>
      </colorScale>
    </cfRule>
  </conditionalFormatting>
  <conditionalFormatting sqref="P22">
    <cfRule type="colorScale" priority="694">
      <colorScale>
        <cfvo type="min"/>
        <cfvo type="percentile" val="50"/>
        <cfvo type="max"/>
        <color rgb="FFF8696B"/>
        <color rgb="FFFFEB84"/>
        <color rgb="FF63BE7B"/>
      </colorScale>
    </cfRule>
  </conditionalFormatting>
  <conditionalFormatting sqref="P23">
    <cfRule type="colorScale" priority="693">
      <colorScale>
        <cfvo type="min"/>
        <cfvo type="percentile" val="50"/>
        <cfvo type="max"/>
        <color rgb="FFF8696B"/>
        <color rgb="FFFFEB84"/>
        <color rgb="FF63BE7B"/>
      </colorScale>
    </cfRule>
  </conditionalFormatting>
  <conditionalFormatting sqref="P24">
    <cfRule type="colorScale" priority="692">
      <colorScale>
        <cfvo type="min"/>
        <cfvo type="percentile" val="50"/>
        <cfvo type="max"/>
        <color rgb="FFF8696B"/>
        <color rgb="FFFFEB84"/>
        <color rgb="FF63BE7B"/>
      </colorScale>
    </cfRule>
  </conditionalFormatting>
  <conditionalFormatting sqref="P25">
    <cfRule type="colorScale" priority="688">
      <colorScale>
        <cfvo type="min"/>
        <cfvo type="percentile" val="50"/>
        <cfvo type="max"/>
        <color rgb="FFF8696B"/>
        <color rgb="FFFFEB84"/>
        <color rgb="FF63BE7B"/>
      </colorScale>
    </cfRule>
  </conditionalFormatting>
  <conditionalFormatting sqref="P22">
    <cfRule type="colorScale" priority="687">
      <colorScale>
        <cfvo type="min"/>
        <cfvo type="percentile" val="50"/>
        <cfvo type="max"/>
        <color rgb="FFF8696B"/>
        <color rgb="FFFFEB84"/>
        <color rgb="FF63BE7B"/>
      </colorScale>
    </cfRule>
  </conditionalFormatting>
  <conditionalFormatting sqref="P22">
    <cfRule type="colorScale" priority="686">
      <colorScale>
        <cfvo type="min"/>
        <cfvo type="percentile" val="50"/>
        <cfvo type="max"/>
        <color rgb="FFF8696B"/>
        <color rgb="FFFFEB84"/>
        <color rgb="FF63BE7B"/>
      </colorScale>
    </cfRule>
  </conditionalFormatting>
  <conditionalFormatting sqref="P22">
    <cfRule type="colorScale" priority="685">
      <colorScale>
        <cfvo type="min"/>
        <cfvo type="percentile" val="50"/>
        <cfvo type="max"/>
        <color rgb="FFF8696B"/>
        <color rgb="FFFFEB84"/>
        <color rgb="FF63BE7B"/>
      </colorScale>
    </cfRule>
  </conditionalFormatting>
  <conditionalFormatting sqref="P24">
    <cfRule type="colorScale" priority="684">
      <colorScale>
        <cfvo type="min"/>
        <cfvo type="percentile" val="50"/>
        <cfvo type="max"/>
        <color rgb="FFF8696B"/>
        <color rgb="FFFFEB84"/>
        <color rgb="FF63BE7B"/>
      </colorScale>
    </cfRule>
  </conditionalFormatting>
  <conditionalFormatting sqref="P23">
    <cfRule type="colorScale" priority="683">
      <colorScale>
        <cfvo type="min"/>
        <cfvo type="percentile" val="50"/>
        <cfvo type="max"/>
        <color rgb="FFF8696B"/>
        <color rgb="FFFFEB84"/>
        <color rgb="FF63BE7B"/>
      </colorScale>
    </cfRule>
  </conditionalFormatting>
  <conditionalFormatting sqref="P24">
    <cfRule type="colorScale" priority="682">
      <colorScale>
        <cfvo type="min"/>
        <cfvo type="percentile" val="50"/>
        <cfvo type="max"/>
        <color rgb="FFF8696B"/>
        <color rgb="FFFFEB84"/>
        <color rgb="FF63BE7B"/>
      </colorScale>
    </cfRule>
  </conditionalFormatting>
  <conditionalFormatting sqref="P24">
    <cfRule type="colorScale" priority="681">
      <colorScale>
        <cfvo type="min"/>
        <cfvo type="percentile" val="50"/>
        <cfvo type="max"/>
        <color rgb="FFF8696B"/>
        <color rgb="FFFFEB84"/>
        <color rgb="FF63BE7B"/>
      </colorScale>
    </cfRule>
  </conditionalFormatting>
  <conditionalFormatting sqref="P25">
    <cfRule type="colorScale" priority="679">
      <colorScale>
        <cfvo type="min"/>
        <cfvo type="percentile" val="50"/>
        <cfvo type="max"/>
        <color rgb="FFF8696B"/>
        <color rgb="FFFFEB84"/>
        <color rgb="FF63BE7B"/>
      </colorScale>
    </cfRule>
  </conditionalFormatting>
  <conditionalFormatting sqref="P23">
    <cfRule type="colorScale" priority="678">
      <colorScale>
        <cfvo type="min"/>
        <cfvo type="percentile" val="50"/>
        <cfvo type="max"/>
        <color rgb="FFF8696B"/>
        <color rgb="FFFFEB84"/>
        <color rgb="FF63BE7B"/>
      </colorScale>
    </cfRule>
  </conditionalFormatting>
  <conditionalFormatting sqref="P25">
    <cfRule type="colorScale" priority="677">
      <colorScale>
        <cfvo type="min"/>
        <cfvo type="percentile" val="50"/>
        <cfvo type="max"/>
        <color rgb="FFF8696B"/>
        <color rgb="FFFFEB84"/>
        <color rgb="FF63BE7B"/>
      </colorScale>
    </cfRule>
  </conditionalFormatting>
  <conditionalFormatting sqref="P24">
    <cfRule type="colorScale" priority="676">
      <colorScale>
        <cfvo type="min"/>
        <cfvo type="percentile" val="50"/>
        <cfvo type="max"/>
        <color rgb="FFF8696B"/>
        <color rgb="FFFFEB84"/>
        <color rgb="FF63BE7B"/>
      </colorScale>
    </cfRule>
  </conditionalFormatting>
  <conditionalFormatting sqref="P25">
    <cfRule type="colorScale" priority="674">
      <colorScale>
        <cfvo type="min"/>
        <cfvo type="percentile" val="50"/>
        <cfvo type="max"/>
        <color rgb="FFF8696B"/>
        <color rgb="FFFFEB84"/>
        <color rgb="FF63BE7B"/>
      </colorScale>
    </cfRule>
  </conditionalFormatting>
  <conditionalFormatting sqref="P24">
    <cfRule type="colorScale" priority="673">
      <colorScale>
        <cfvo type="min"/>
        <cfvo type="percentile" val="50"/>
        <cfvo type="max"/>
        <color rgb="FFF8696B"/>
        <color rgb="FFFFEB84"/>
        <color rgb="FF63BE7B"/>
      </colorScale>
    </cfRule>
  </conditionalFormatting>
  <conditionalFormatting sqref="P22">
    <cfRule type="colorScale" priority="672">
      <colorScale>
        <cfvo type="min"/>
        <cfvo type="percentile" val="50"/>
        <cfvo type="max"/>
        <color rgb="FFF8696B"/>
        <color rgb="FFFFEB84"/>
        <color rgb="FF63BE7B"/>
      </colorScale>
    </cfRule>
  </conditionalFormatting>
  <conditionalFormatting sqref="P23">
    <cfRule type="colorScale" priority="671">
      <colorScale>
        <cfvo type="min"/>
        <cfvo type="percentile" val="50"/>
        <cfvo type="max"/>
        <color rgb="FFF8696B"/>
        <color rgb="FFFFEB84"/>
        <color rgb="FF63BE7B"/>
      </colorScale>
    </cfRule>
  </conditionalFormatting>
  <conditionalFormatting sqref="P24">
    <cfRule type="colorScale" priority="670">
      <colorScale>
        <cfvo type="min"/>
        <cfvo type="percentile" val="50"/>
        <cfvo type="max"/>
        <color rgb="FFF8696B"/>
        <color rgb="FFFFEB84"/>
        <color rgb="FF63BE7B"/>
      </colorScale>
    </cfRule>
  </conditionalFormatting>
  <conditionalFormatting sqref="P24">
    <cfRule type="colorScale" priority="669">
      <colorScale>
        <cfvo type="min"/>
        <cfvo type="percentile" val="50"/>
        <cfvo type="max"/>
        <color rgb="FFF8696B"/>
        <color rgb="FFFFEB84"/>
        <color rgb="FF63BE7B"/>
      </colorScale>
    </cfRule>
  </conditionalFormatting>
  <conditionalFormatting sqref="P24">
    <cfRule type="colorScale" priority="668">
      <colorScale>
        <cfvo type="min"/>
        <cfvo type="percentile" val="50"/>
        <cfvo type="max"/>
        <color rgb="FFF8696B"/>
        <color rgb="FFFFEB84"/>
        <color rgb="FF63BE7B"/>
      </colorScale>
    </cfRule>
  </conditionalFormatting>
  <conditionalFormatting sqref="P25">
    <cfRule type="colorScale" priority="666">
      <colorScale>
        <cfvo type="min"/>
        <cfvo type="percentile" val="50"/>
        <cfvo type="max"/>
        <color rgb="FFF8696B"/>
        <color rgb="FFFFEB84"/>
        <color rgb="FF63BE7B"/>
      </colorScale>
    </cfRule>
  </conditionalFormatting>
  <conditionalFormatting sqref="P23">
    <cfRule type="colorScale" priority="665">
      <colorScale>
        <cfvo type="min"/>
        <cfvo type="percentile" val="50"/>
        <cfvo type="max"/>
        <color rgb="FFF8696B"/>
        <color rgb="FFFFEB84"/>
        <color rgb="FF63BE7B"/>
      </colorScale>
    </cfRule>
  </conditionalFormatting>
  <conditionalFormatting sqref="P22">
    <cfRule type="colorScale" priority="664">
      <colorScale>
        <cfvo type="min"/>
        <cfvo type="percentile" val="50"/>
        <cfvo type="max"/>
        <color rgb="FFF8696B"/>
        <color rgb="FFFFEB84"/>
        <color rgb="FF63BE7B"/>
      </colorScale>
    </cfRule>
  </conditionalFormatting>
  <conditionalFormatting sqref="P23">
    <cfRule type="colorScale" priority="663">
      <colorScale>
        <cfvo type="min"/>
        <cfvo type="percentile" val="50"/>
        <cfvo type="max"/>
        <color rgb="FFF8696B"/>
        <color rgb="FFFFEB84"/>
        <color rgb="FF63BE7B"/>
      </colorScale>
    </cfRule>
  </conditionalFormatting>
  <conditionalFormatting sqref="P24">
    <cfRule type="colorScale" priority="661">
      <colorScale>
        <cfvo type="min"/>
        <cfvo type="percentile" val="50"/>
        <cfvo type="max"/>
        <color rgb="FFF8696B"/>
        <color rgb="FFFFEB84"/>
        <color rgb="FF63BE7B"/>
      </colorScale>
    </cfRule>
  </conditionalFormatting>
  <conditionalFormatting sqref="P25">
    <cfRule type="colorScale" priority="658">
      <colorScale>
        <cfvo type="min"/>
        <cfvo type="percentile" val="50"/>
        <cfvo type="max"/>
        <color rgb="FFF8696B"/>
        <color rgb="FFFFEB84"/>
        <color rgb="FF63BE7B"/>
      </colorScale>
    </cfRule>
  </conditionalFormatting>
  <conditionalFormatting sqref="P24">
    <cfRule type="colorScale" priority="657">
      <colorScale>
        <cfvo type="min"/>
        <cfvo type="percentile" val="50"/>
        <cfvo type="max"/>
        <color rgb="FFF8696B"/>
        <color rgb="FFFFEB84"/>
        <color rgb="FF63BE7B"/>
      </colorScale>
    </cfRule>
  </conditionalFormatting>
  <conditionalFormatting sqref="P25">
    <cfRule type="colorScale" priority="655">
      <colorScale>
        <cfvo type="min"/>
        <cfvo type="percentile" val="50"/>
        <cfvo type="max"/>
        <color rgb="FFF8696B"/>
        <color rgb="FFFFEB84"/>
        <color rgb="FF63BE7B"/>
      </colorScale>
    </cfRule>
  </conditionalFormatting>
  <conditionalFormatting sqref="P22">
    <cfRule type="colorScale" priority="654">
      <colorScale>
        <cfvo type="min"/>
        <cfvo type="percentile" val="50"/>
        <cfvo type="max"/>
        <color rgb="FFF8696B"/>
        <color rgb="FFFFEB84"/>
        <color rgb="FF63BE7B"/>
      </colorScale>
    </cfRule>
  </conditionalFormatting>
  <conditionalFormatting sqref="P23">
    <cfRule type="colorScale" priority="652">
      <colorScale>
        <cfvo type="min"/>
        <cfvo type="percentile" val="50"/>
        <cfvo type="max"/>
        <color rgb="FFF8696B"/>
        <color rgb="FFFFEB84"/>
        <color rgb="FF63BE7B"/>
      </colorScale>
    </cfRule>
  </conditionalFormatting>
  <conditionalFormatting sqref="P24">
    <cfRule type="colorScale" priority="651">
      <colorScale>
        <cfvo type="min"/>
        <cfvo type="percentile" val="50"/>
        <cfvo type="max"/>
        <color rgb="FFF8696B"/>
        <color rgb="FFFFEB84"/>
        <color rgb="FF63BE7B"/>
      </colorScale>
    </cfRule>
  </conditionalFormatting>
  <conditionalFormatting sqref="P25">
    <cfRule type="colorScale" priority="649">
      <colorScale>
        <cfvo type="min"/>
        <cfvo type="percentile" val="50"/>
        <cfvo type="max"/>
        <color rgb="FFF8696B"/>
        <color rgb="FFFFEB84"/>
        <color rgb="FF63BE7B"/>
      </colorScale>
    </cfRule>
  </conditionalFormatting>
  <conditionalFormatting sqref="P25">
    <cfRule type="colorScale" priority="648">
      <colorScale>
        <cfvo type="min"/>
        <cfvo type="percentile" val="50"/>
        <cfvo type="max"/>
        <color rgb="FFF8696B"/>
        <color rgb="FFFFEB84"/>
        <color rgb="FF63BE7B"/>
      </colorScale>
    </cfRule>
  </conditionalFormatting>
  <conditionalFormatting sqref="P23">
    <cfRule type="colorScale" priority="647">
      <colorScale>
        <cfvo type="min"/>
        <cfvo type="percentile" val="50"/>
        <cfvo type="max"/>
        <color rgb="FFF8696B"/>
        <color rgb="FFFFEB84"/>
        <color rgb="FF63BE7B"/>
      </colorScale>
    </cfRule>
  </conditionalFormatting>
  <conditionalFormatting sqref="P25">
    <cfRule type="colorScale" priority="646">
      <colorScale>
        <cfvo type="min"/>
        <cfvo type="percentile" val="50"/>
        <cfvo type="max"/>
        <color rgb="FFF8696B"/>
        <color rgb="FFFFEB84"/>
        <color rgb="FF63BE7B"/>
      </colorScale>
    </cfRule>
  </conditionalFormatting>
  <conditionalFormatting sqref="P23">
    <cfRule type="colorScale" priority="644">
      <colorScale>
        <cfvo type="min"/>
        <cfvo type="percentile" val="50"/>
        <cfvo type="max"/>
        <color rgb="FFF8696B"/>
        <color rgb="FFFFEB84"/>
        <color rgb="FF63BE7B"/>
      </colorScale>
    </cfRule>
  </conditionalFormatting>
  <conditionalFormatting sqref="P23">
    <cfRule type="colorScale" priority="643">
      <colorScale>
        <cfvo type="min"/>
        <cfvo type="percentile" val="50"/>
        <cfvo type="max"/>
        <color rgb="FFF8696B"/>
        <color rgb="FFFFEB84"/>
        <color rgb="FF63BE7B"/>
      </colorScale>
    </cfRule>
  </conditionalFormatting>
  <conditionalFormatting sqref="P24">
    <cfRule type="colorScale" priority="642">
      <colorScale>
        <cfvo type="min"/>
        <cfvo type="percentile" val="50"/>
        <cfvo type="max"/>
        <color rgb="FFF8696B"/>
        <color rgb="FFFFEB84"/>
        <color rgb="FF63BE7B"/>
      </colorScale>
    </cfRule>
  </conditionalFormatting>
  <conditionalFormatting sqref="P25">
    <cfRule type="colorScale" priority="640">
      <colorScale>
        <cfvo type="min"/>
        <cfvo type="percentile" val="50"/>
        <cfvo type="max"/>
        <color rgb="FFF8696B"/>
        <color rgb="FFFFEB84"/>
        <color rgb="FF63BE7B"/>
      </colorScale>
    </cfRule>
  </conditionalFormatting>
  <conditionalFormatting sqref="P25">
    <cfRule type="colorScale" priority="639">
      <colorScale>
        <cfvo type="min"/>
        <cfvo type="percentile" val="50"/>
        <cfvo type="max"/>
        <color rgb="FFF8696B"/>
        <color rgb="FFFFEB84"/>
        <color rgb="FF63BE7B"/>
      </colorScale>
    </cfRule>
  </conditionalFormatting>
  <conditionalFormatting sqref="P24">
    <cfRule type="colorScale" priority="638">
      <colorScale>
        <cfvo type="min"/>
        <cfvo type="percentile" val="50"/>
        <cfvo type="max"/>
        <color rgb="FFF8696B"/>
        <color rgb="FFFFEB84"/>
        <color rgb="FF63BE7B"/>
      </colorScale>
    </cfRule>
  </conditionalFormatting>
  <conditionalFormatting sqref="P23">
    <cfRule type="colorScale" priority="636">
      <colorScale>
        <cfvo type="min"/>
        <cfvo type="percentile" val="50"/>
        <cfvo type="max"/>
        <color rgb="FFF8696B"/>
        <color rgb="FFFFEB84"/>
        <color rgb="FF63BE7B"/>
      </colorScale>
    </cfRule>
  </conditionalFormatting>
  <conditionalFormatting sqref="P24">
    <cfRule type="colorScale" priority="635">
      <colorScale>
        <cfvo type="min"/>
        <cfvo type="percentile" val="50"/>
        <cfvo type="max"/>
        <color rgb="FFF8696B"/>
        <color rgb="FFFFEB84"/>
        <color rgb="FF63BE7B"/>
      </colorScale>
    </cfRule>
  </conditionalFormatting>
  <conditionalFormatting sqref="P25">
    <cfRule type="colorScale" priority="633">
      <colorScale>
        <cfvo type="min"/>
        <cfvo type="percentile" val="50"/>
        <cfvo type="max"/>
        <color rgb="FFF8696B"/>
        <color rgb="FFFFEB84"/>
        <color rgb="FF63BE7B"/>
      </colorScale>
    </cfRule>
  </conditionalFormatting>
  <conditionalFormatting sqref="P23">
    <cfRule type="colorScale" priority="630">
      <colorScale>
        <cfvo type="min"/>
        <cfvo type="percentile" val="50"/>
        <cfvo type="max"/>
        <color rgb="FFF8696B"/>
        <color rgb="FFFFEB84"/>
        <color rgb="FF63BE7B"/>
      </colorScale>
    </cfRule>
  </conditionalFormatting>
  <conditionalFormatting sqref="P24">
    <cfRule type="colorScale" priority="629">
      <colorScale>
        <cfvo type="min"/>
        <cfvo type="percentile" val="50"/>
        <cfvo type="max"/>
        <color rgb="FFF8696B"/>
        <color rgb="FFFFEB84"/>
        <color rgb="FF63BE7B"/>
      </colorScale>
    </cfRule>
  </conditionalFormatting>
  <conditionalFormatting sqref="P25">
    <cfRule type="colorScale" priority="627">
      <colorScale>
        <cfvo type="min"/>
        <cfvo type="percentile" val="50"/>
        <cfvo type="max"/>
        <color rgb="FFF8696B"/>
        <color rgb="FFFFEB84"/>
        <color rgb="FF63BE7B"/>
      </colorScale>
    </cfRule>
  </conditionalFormatting>
  <conditionalFormatting sqref="P25">
    <cfRule type="colorScale" priority="626">
      <colorScale>
        <cfvo type="min"/>
        <cfvo type="percentile" val="50"/>
        <cfvo type="max"/>
        <color rgb="FFF8696B"/>
        <color rgb="FFFFEB84"/>
        <color rgb="FF63BE7B"/>
      </colorScale>
    </cfRule>
  </conditionalFormatting>
  <conditionalFormatting sqref="P26">
    <cfRule type="colorScale" priority="624">
      <colorScale>
        <cfvo type="min"/>
        <cfvo type="percentile" val="50"/>
        <cfvo type="max"/>
        <color rgb="FFF8696B"/>
        <color rgb="FFFFEB84"/>
        <color rgb="FF63BE7B"/>
      </colorScale>
    </cfRule>
  </conditionalFormatting>
  <conditionalFormatting sqref="P27">
    <cfRule type="colorScale" priority="625">
      <colorScale>
        <cfvo type="min"/>
        <cfvo type="percentile" val="50"/>
        <cfvo type="max"/>
        <color rgb="FFF8696B"/>
        <color rgb="FFFFEB84"/>
        <color rgb="FF63BE7B"/>
      </colorScale>
    </cfRule>
  </conditionalFormatting>
  <conditionalFormatting sqref="P28">
    <cfRule type="colorScale" priority="621">
      <colorScale>
        <cfvo type="min"/>
        <cfvo type="percentile" val="50"/>
        <cfvo type="max"/>
        <color rgb="FFF8696B"/>
        <color rgb="FFFFEB84"/>
        <color rgb="FF63BE7B"/>
      </colorScale>
    </cfRule>
  </conditionalFormatting>
  <conditionalFormatting sqref="P29">
    <cfRule type="colorScale" priority="619">
      <colorScale>
        <cfvo type="min"/>
        <cfvo type="percentile" val="50"/>
        <cfvo type="max"/>
        <color rgb="FFF8696B"/>
        <color rgb="FFFFEB84"/>
        <color rgb="FF63BE7B"/>
      </colorScale>
    </cfRule>
  </conditionalFormatting>
  <conditionalFormatting sqref="P29">
    <cfRule type="colorScale" priority="618">
      <colorScale>
        <cfvo type="min"/>
        <cfvo type="percentile" val="50"/>
        <cfvo type="max"/>
        <color rgb="FFF8696B"/>
        <color rgb="FFFFEB84"/>
        <color rgb="FF63BE7B"/>
      </colorScale>
    </cfRule>
  </conditionalFormatting>
  <conditionalFormatting sqref="P27">
    <cfRule type="colorScale" priority="617">
      <colorScale>
        <cfvo type="min"/>
        <cfvo type="percentile" val="50"/>
        <cfvo type="max"/>
        <color rgb="FFF8696B"/>
        <color rgb="FFFFEB84"/>
        <color rgb="FF63BE7B"/>
      </colorScale>
    </cfRule>
  </conditionalFormatting>
  <conditionalFormatting sqref="P29">
    <cfRule type="colorScale" priority="616">
      <colorScale>
        <cfvo type="min"/>
        <cfvo type="percentile" val="50"/>
        <cfvo type="max"/>
        <color rgb="FFF8696B"/>
        <color rgb="FFFFEB84"/>
        <color rgb="FF63BE7B"/>
      </colorScale>
    </cfRule>
  </conditionalFormatting>
  <conditionalFormatting sqref="P27">
    <cfRule type="colorScale" priority="614">
      <colorScale>
        <cfvo type="min"/>
        <cfvo type="percentile" val="50"/>
        <cfvo type="max"/>
        <color rgb="FFF8696B"/>
        <color rgb="FFFFEB84"/>
        <color rgb="FF63BE7B"/>
      </colorScale>
    </cfRule>
  </conditionalFormatting>
  <conditionalFormatting sqref="P27">
    <cfRule type="colorScale" priority="613">
      <colorScale>
        <cfvo type="min"/>
        <cfvo type="percentile" val="50"/>
        <cfvo type="max"/>
        <color rgb="FFF8696B"/>
        <color rgb="FFFFEB84"/>
        <color rgb="FF63BE7B"/>
      </colorScale>
    </cfRule>
  </conditionalFormatting>
  <conditionalFormatting sqref="P28">
    <cfRule type="colorScale" priority="612">
      <colorScale>
        <cfvo type="min"/>
        <cfvo type="percentile" val="50"/>
        <cfvo type="max"/>
        <color rgb="FFF8696B"/>
        <color rgb="FFFFEB84"/>
        <color rgb="FF63BE7B"/>
      </colorScale>
    </cfRule>
  </conditionalFormatting>
  <conditionalFormatting sqref="P29">
    <cfRule type="colorScale" priority="610">
      <colorScale>
        <cfvo type="min"/>
        <cfvo type="percentile" val="50"/>
        <cfvo type="max"/>
        <color rgb="FFF8696B"/>
        <color rgb="FFFFEB84"/>
        <color rgb="FF63BE7B"/>
      </colorScale>
    </cfRule>
  </conditionalFormatting>
  <conditionalFormatting sqref="P29">
    <cfRule type="colorScale" priority="609">
      <colorScale>
        <cfvo type="min"/>
        <cfvo type="percentile" val="50"/>
        <cfvo type="max"/>
        <color rgb="FFF8696B"/>
        <color rgb="FFFFEB84"/>
        <color rgb="FF63BE7B"/>
      </colorScale>
    </cfRule>
  </conditionalFormatting>
  <conditionalFormatting sqref="P28">
    <cfRule type="colorScale" priority="608">
      <colorScale>
        <cfvo type="min"/>
        <cfvo type="percentile" val="50"/>
        <cfvo type="max"/>
        <color rgb="FFF8696B"/>
        <color rgb="FFFFEB84"/>
        <color rgb="FF63BE7B"/>
      </colorScale>
    </cfRule>
  </conditionalFormatting>
  <conditionalFormatting sqref="P27">
    <cfRule type="colorScale" priority="606">
      <colorScale>
        <cfvo type="min"/>
        <cfvo type="percentile" val="50"/>
        <cfvo type="max"/>
        <color rgb="FFF8696B"/>
        <color rgb="FFFFEB84"/>
        <color rgb="FF63BE7B"/>
      </colorScale>
    </cfRule>
  </conditionalFormatting>
  <conditionalFormatting sqref="P28">
    <cfRule type="colorScale" priority="605">
      <colorScale>
        <cfvo type="min"/>
        <cfvo type="percentile" val="50"/>
        <cfvo type="max"/>
        <color rgb="FFF8696B"/>
        <color rgb="FFFFEB84"/>
        <color rgb="FF63BE7B"/>
      </colorScale>
    </cfRule>
  </conditionalFormatting>
  <conditionalFormatting sqref="P29">
    <cfRule type="colorScale" priority="603">
      <colorScale>
        <cfvo type="min"/>
        <cfvo type="percentile" val="50"/>
        <cfvo type="max"/>
        <color rgb="FFF8696B"/>
        <color rgb="FFFFEB84"/>
        <color rgb="FF63BE7B"/>
      </colorScale>
    </cfRule>
  </conditionalFormatting>
  <conditionalFormatting sqref="P27">
    <cfRule type="colorScale" priority="600">
      <colorScale>
        <cfvo type="min"/>
        <cfvo type="percentile" val="50"/>
        <cfvo type="max"/>
        <color rgb="FFF8696B"/>
        <color rgb="FFFFEB84"/>
        <color rgb="FF63BE7B"/>
      </colorScale>
    </cfRule>
  </conditionalFormatting>
  <conditionalFormatting sqref="P28">
    <cfRule type="colorScale" priority="599">
      <colorScale>
        <cfvo type="min"/>
        <cfvo type="percentile" val="50"/>
        <cfvo type="max"/>
        <color rgb="FFF8696B"/>
        <color rgb="FFFFEB84"/>
        <color rgb="FF63BE7B"/>
      </colorScale>
    </cfRule>
  </conditionalFormatting>
  <conditionalFormatting sqref="P29">
    <cfRule type="colorScale" priority="597">
      <colorScale>
        <cfvo type="min"/>
        <cfvo type="percentile" val="50"/>
        <cfvo type="max"/>
        <color rgb="FFF8696B"/>
        <color rgb="FFFFEB84"/>
        <color rgb="FF63BE7B"/>
      </colorScale>
    </cfRule>
  </conditionalFormatting>
  <conditionalFormatting sqref="P29">
    <cfRule type="colorScale" priority="596">
      <colorScale>
        <cfvo type="min"/>
        <cfvo type="percentile" val="50"/>
        <cfvo type="max"/>
        <color rgb="FFF8696B"/>
        <color rgb="FFFFEB84"/>
        <color rgb="FF63BE7B"/>
      </colorScale>
    </cfRule>
  </conditionalFormatting>
  <conditionalFormatting sqref="P26">
    <cfRule type="colorScale" priority="595">
      <colorScale>
        <cfvo type="min"/>
        <cfvo type="percentile" val="50"/>
        <cfvo type="max"/>
        <color rgb="FFF8696B"/>
        <color rgb="FFFFEB84"/>
        <color rgb="FF63BE7B"/>
      </colorScale>
    </cfRule>
  </conditionalFormatting>
  <conditionalFormatting sqref="P26">
    <cfRule type="colorScale" priority="592">
      <colorScale>
        <cfvo type="min"/>
        <cfvo type="percentile" val="50"/>
        <cfvo type="max"/>
        <color rgb="FFF8696B"/>
        <color rgb="FFFFEB84"/>
        <color rgb="FF63BE7B"/>
      </colorScale>
    </cfRule>
  </conditionalFormatting>
  <conditionalFormatting sqref="P26">
    <cfRule type="colorScale" priority="591">
      <colorScale>
        <cfvo type="min"/>
        <cfvo type="percentile" val="50"/>
        <cfvo type="max"/>
        <color rgb="FFF8696B"/>
        <color rgb="FFFFEB84"/>
        <color rgb="FF63BE7B"/>
      </colorScale>
    </cfRule>
  </conditionalFormatting>
  <conditionalFormatting sqref="P26">
    <cfRule type="colorScale" priority="590">
      <colorScale>
        <cfvo type="min"/>
        <cfvo type="percentile" val="50"/>
        <cfvo type="max"/>
        <color rgb="FFF8696B"/>
        <color rgb="FFFFEB84"/>
        <color rgb="FF63BE7B"/>
      </colorScale>
    </cfRule>
  </conditionalFormatting>
  <conditionalFormatting sqref="P27">
    <cfRule type="colorScale" priority="589">
      <colorScale>
        <cfvo type="min"/>
        <cfvo type="percentile" val="50"/>
        <cfvo type="max"/>
        <color rgb="FFF8696B"/>
        <color rgb="FFFFEB84"/>
        <color rgb="FF63BE7B"/>
      </colorScale>
    </cfRule>
  </conditionalFormatting>
  <conditionalFormatting sqref="P28">
    <cfRule type="colorScale" priority="588">
      <colorScale>
        <cfvo type="min"/>
        <cfvo type="percentile" val="50"/>
        <cfvo type="max"/>
        <color rgb="FFF8696B"/>
        <color rgb="FFFFEB84"/>
        <color rgb="FF63BE7B"/>
      </colorScale>
    </cfRule>
  </conditionalFormatting>
  <conditionalFormatting sqref="P29">
    <cfRule type="colorScale" priority="584">
      <colorScale>
        <cfvo type="min"/>
        <cfvo type="percentile" val="50"/>
        <cfvo type="max"/>
        <color rgb="FFF8696B"/>
        <color rgb="FFFFEB84"/>
        <color rgb="FF63BE7B"/>
      </colorScale>
    </cfRule>
  </conditionalFormatting>
  <conditionalFormatting sqref="P26">
    <cfRule type="colorScale" priority="583">
      <colorScale>
        <cfvo type="min"/>
        <cfvo type="percentile" val="50"/>
        <cfvo type="max"/>
        <color rgb="FFF8696B"/>
        <color rgb="FFFFEB84"/>
        <color rgb="FF63BE7B"/>
      </colorScale>
    </cfRule>
  </conditionalFormatting>
  <conditionalFormatting sqref="P26">
    <cfRule type="colorScale" priority="582">
      <colorScale>
        <cfvo type="min"/>
        <cfvo type="percentile" val="50"/>
        <cfvo type="max"/>
        <color rgb="FFF8696B"/>
        <color rgb="FFFFEB84"/>
        <color rgb="FF63BE7B"/>
      </colorScale>
    </cfRule>
  </conditionalFormatting>
  <conditionalFormatting sqref="P26">
    <cfRule type="colorScale" priority="581">
      <colorScale>
        <cfvo type="min"/>
        <cfvo type="percentile" val="50"/>
        <cfvo type="max"/>
        <color rgb="FFF8696B"/>
        <color rgb="FFFFEB84"/>
        <color rgb="FF63BE7B"/>
      </colorScale>
    </cfRule>
  </conditionalFormatting>
  <conditionalFormatting sqref="P28">
    <cfRule type="colorScale" priority="580">
      <colorScale>
        <cfvo type="min"/>
        <cfvo type="percentile" val="50"/>
        <cfvo type="max"/>
        <color rgb="FFF8696B"/>
        <color rgb="FFFFEB84"/>
        <color rgb="FF63BE7B"/>
      </colorScale>
    </cfRule>
  </conditionalFormatting>
  <conditionalFormatting sqref="P27">
    <cfRule type="colorScale" priority="579">
      <colorScale>
        <cfvo type="min"/>
        <cfvo type="percentile" val="50"/>
        <cfvo type="max"/>
        <color rgb="FFF8696B"/>
        <color rgb="FFFFEB84"/>
        <color rgb="FF63BE7B"/>
      </colorScale>
    </cfRule>
  </conditionalFormatting>
  <conditionalFormatting sqref="P28">
    <cfRule type="colorScale" priority="578">
      <colorScale>
        <cfvo type="min"/>
        <cfvo type="percentile" val="50"/>
        <cfvo type="max"/>
        <color rgb="FFF8696B"/>
        <color rgb="FFFFEB84"/>
        <color rgb="FF63BE7B"/>
      </colorScale>
    </cfRule>
  </conditionalFormatting>
  <conditionalFormatting sqref="P28">
    <cfRule type="colorScale" priority="577">
      <colorScale>
        <cfvo type="min"/>
        <cfvo type="percentile" val="50"/>
        <cfvo type="max"/>
        <color rgb="FFF8696B"/>
        <color rgb="FFFFEB84"/>
        <color rgb="FF63BE7B"/>
      </colorScale>
    </cfRule>
  </conditionalFormatting>
  <conditionalFormatting sqref="P29">
    <cfRule type="colorScale" priority="575">
      <colorScale>
        <cfvo type="min"/>
        <cfvo type="percentile" val="50"/>
        <cfvo type="max"/>
        <color rgb="FFF8696B"/>
        <color rgb="FFFFEB84"/>
        <color rgb="FF63BE7B"/>
      </colorScale>
    </cfRule>
  </conditionalFormatting>
  <conditionalFormatting sqref="P27">
    <cfRule type="colorScale" priority="574">
      <colorScale>
        <cfvo type="min"/>
        <cfvo type="percentile" val="50"/>
        <cfvo type="max"/>
        <color rgb="FFF8696B"/>
        <color rgb="FFFFEB84"/>
        <color rgb="FF63BE7B"/>
      </colorScale>
    </cfRule>
  </conditionalFormatting>
  <conditionalFormatting sqref="P29">
    <cfRule type="colorScale" priority="573">
      <colorScale>
        <cfvo type="min"/>
        <cfvo type="percentile" val="50"/>
        <cfvo type="max"/>
        <color rgb="FFF8696B"/>
        <color rgb="FFFFEB84"/>
        <color rgb="FF63BE7B"/>
      </colorScale>
    </cfRule>
  </conditionalFormatting>
  <conditionalFormatting sqref="P28">
    <cfRule type="colorScale" priority="572">
      <colorScale>
        <cfvo type="min"/>
        <cfvo type="percentile" val="50"/>
        <cfvo type="max"/>
        <color rgb="FFF8696B"/>
        <color rgb="FFFFEB84"/>
        <color rgb="FF63BE7B"/>
      </colorScale>
    </cfRule>
  </conditionalFormatting>
  <conditionalFormatting sqref="P29">
    <cfRule type="colorScale" priority="570">
      <colorScale>
        <cfvo type="min"/>
        <cfvo type="percentile" val="50"/>
        <cfvo type="max"/>
        <color rgb="FFF8696B"/>
        <color rgb="FFFFEB84"/>
        <color rgb="FF63BE7B"/>
      </colorScale>
    </cfRule>
  </conditionalFormatting>
  <conditionalFormatting sqref="P28">
    <cfRule type="colorScale" priority="569">
      <colorScale>
        <cfvo type="min"/>
        <cfvo type="percentile" val="50"/>
        <cfvo type="max"/>
        <color rgb="FFF8696B"/>
        <color rgb="FFFFEB84"/>
        <color rgb="FF63BE7B"/>
      </colorScale>
    </cfRule>
  </conditionalFormatting>
  <conditionalFormatting sqref="P26">
    <cfRule type="colorScale" priority="568">
      <colorScale>
        <cfvo type="min"/>
        <cfvo type="percentile" val="50"/>
        <cfvo type="max"/>
        <color rgb="FFF8696B"/>
        <color rgb="FFFFEB84"/>
        <color rgb="FF63BE7B"/>
      </colorScale>
    </cfRule>
  </conditionalFormatting>
  <conditionalFormatting sqref="P27">
    <cfRule type="colorScale" priority="567">
      <colorScale>
        <cfvo type="min"/>
        <cfvo type="percentile" val="50"/>
        <cfvo type="max"/>
        <color rgb="FFF8696B"/>
        <color rgb="FFFFEB84"/>
        <color rgb="FF63BE7B"/>
      </colorScale>
    </cfRule>
  </conditionalFormatting>
  <conditionalFormatting sqref="P28">
    <cfRule type="colorScale" priority="566">
      <colorScale>
        <cfvo type="min"/>
        <cfvo type="percentile" val="50"/>
        <cfvo type="max"/>
        <color rgb="FFF8696B"/>
        <color rgb="FFFFEB84"/>
        <color rgb="FF63BE7B"/>
      </colorScale>
    </cfRule>
  </conditionalFormatting>
  <conditionalFormatting sqref="P28">
    <cfRule type="colorScale" priority="565">
      <colorScale>
        <cfvo type="min"/>
        <cfvo type="percentile" val="50"/>
        <cfvo type="max"/>
        <color rgb="FFF8696B"/>
        <color rgb="FFFFEB84"/>
        <color rgb="FF63BE7B"/>
      </colorScale>
    </cfRule>
  </conditionalFormatting>
  <conditionalFormatting sqref="P28">
    <cfRule type="colorScale" priority="564">
      <colorScale>
        <cfvo type="min"/>
        <cfvo type="percentile" val="50"/>
        <cfvo type="max"/>
        <color rgb="FFF8696B"/>
        <color rgb="FFFFEB84"/>
        <color rgb="FF63BE7B"/>
      </colorScale>
    </cfRule>
  </conditionalFormatting>
  <conditionalFormatting sqref="P29">
    <cfRule type="colorScale" priority="562">
      <colorScale>
        <cfvo type="min"/>
        <cfvo type="percentile" val="50"/>
        <cfvo type="max"/>
        <color rgb="FFF8696B"/>
        <color rgb="FFFFEB84"/>
        <color rgb="FF63BE7B"/>
      </colorScale>
    </cfRule>
  </conditionalFormatting>
  <conditionalFormatting sqref="P27">
    <cfRule type="colorScale" priority="561">
      <colorScale>
        <cfvo type="min"/>
        <cfvo type="percentile" val="50"/>
        <cfvo type="max"/>
        <color rgb="FFF8696B"/>
        <color rgb="FFFFEB84"/>
        <color rgb="FF63BE7B"/>
      </colorScale>
    </cfRule>
  </conditionalFormatting>
  <conditionalFormatting sqref="P26">
    <cfRule type="colorScale" priority="560">
      <colorScale>
        <cfvo type="min"/>
        <cfvo type="percentile" val="50"/>
        <cfvo type="max"/>
        <color rgb="FFF8696B"/>
        <color rgb="FFFFEB84"/>
        <color rgb="FF63BE7B"/>
      </colorScale>
    </cfRule>
  </conditionalFormatting>
  <conditionalFormatting sqref="P27">
    <cfRule type="colorScale" priority="559">
      <colorScale>
        <cfvo type="min"/>
        <cfvo type="percentile" val="50"/>
        <cfvo type="max"/>
        <color rgb="FFF8696B"/>
        <color rgb="FFFFEB84"/>
        <color rgb="FF63BE7B"/>
      </colorScale>
    </cfRule>
  </conditionalFormatting>
  <conditionalFormatting sqref="P28">
    <cfRule type="colorScale" priority="557">
      <colorScale>
        <cfvo type="min"/>
        <cfvo type="percentile" val="50"/>
        <cfvo type="max"/>
        <color rgb="FFF8696B"/>
        <color rgb="FFFFEB84"/>
        <color rgb="FF63BE7B"/>
      </colorScale>
    </cfRule>
  </conditionalFormatting>
  <conditionalFormatting sqref="P29">
    <cfRule type="colorScale" priority="554">
      <colorScale>
        <cfvo type="min"/>
        <cfvo type="percentile" val="50"/>
        <cfvo type="max"/>
        <color rgb="FFF8696B"/>
        <color rgb="FFFFEB84"/>
        <color rgb="FF63BE7B"/>
      </colorScale>
    </cfRule>
  </conditionalFormatting>
  <conditionalFormatting sqref="P28">
    <cfRule type="colorScale" priority="553">
      <colorScale>
        <cfvo type="min"/>
        <cfvo type="percentile" val="50"/>
        <cfvo type="max"/>
        <color rgb="FFF8696B"/>
        <color rgb="FFFFEB84"/>
        <color rgb="FF63BE7B"/>
      </colorScale>
    </cfRule>
  </conditionalFormatting>
  <conditionalFormatting sqref="P29">
    <cfRule type="colorScale" priority="551">
      <colorScale>
        <cfvo type="min"/>
        <cfvo type="percentile" val="50"/>
        <cfvo type="max"/>
        <color rgb="FFF8696B"/>
        <color rgb="FFFFEB84"/>
        <color rgb="FF63BE7B"/>
      </colorScale>
    </cfRule>
  </conditionalFormatting>
  <conditionalFormatting sqref="P26">
    <cfRule type="colorScale" priority="550">
      <colorScale>
        <cfvo type="min"/>
        <cfvo type="percentile" val="50"/>
        <cfvo type="max"/>
        <color rgb="FFF8696B"/>
        <color rgb="FFFFEB84"/>
        <color rgb="FF63BE7B"/>
      </colorScale>
    </cfRule>
  </conditionalFormatting>
  <conditionalFormatting sqref="P27">
    <cfRule type="colorScale" priority="548">
      <colorScale>
        <cfvo type="min"/>
        <cfvo type="percentile" val="50"/>
        <cfvo type="max"/>
        <color rgb="FFF8696B"/>
        <color rgb="FFFFEB84"/>
        <color rgb="FF63BE7B"/>
      </colorScale>
    </cfRule>
  </conditionalFormatting>
  <conditionalFormatting sqref="P28">
    <cfRule type="colorScale" priority="547">
      <colorScale>
        <cfvo type="min"/>
        <cfvo type="percentile" val="50"/>
        <cfvo type="max"/>
        <color rgb="FFF8696B"/>
        <color rgb="FFFFEB84"/>
        <color rgb="FF63BE7B"/>
      </colorScale>
    </cfRule>
  </conditionalFormatting>
  <conditionalFormatting sqref="P29">
    <cfRule type="colorScale" priority="545">
      <colorScale>
        <cfvo type="min"/>
        <cfvo type="percentile" val="50"/>
        <cfvo type="max"/>
        <color rgb="FFF8696B"/>
        <color rgb="FFFFEB84"/>
        <color rgb="FF63BE7B"/>
      </colorScale>
    </cfRule>
  </conditionalFormatting>
  <conditionalFormatting sqref="P29">
    <cfRule type="colorScale" priority="544">
      <colorScale>
        <cfvo type="min"/>
        <cfvo type="percentile" val="50"/>
        <cfvo type="max"/>
        <color rgb="FFF8696B"/>
        <color rgb="FFFFEB84"/>
        <color rgb="FF63BE7B"/>
      </colorScale>
    </cfRule>
  </conditionalFormatting>
  <conditionalFormatting sqref="P27">
    <cfRule type="colorScale" priority="543">
      <colorScale>
        <cfvo type="min"/>
        <cfvo type="percentile" val="50"/>
        <cfvo type="max"/>
        <color rgb="FFF8696B"/>
        <color rgb="FFFFEB84"/>
        <color rgb="FF63BE7B"/>
      </colorScale>
    </cfRule>
  </conditionalFormatting>
  <conditionalFormatting sqref="P29">
    <cfRule type="colorScale" priority="542">
      <colorScale>
        <cfvo type="min"/>
        <cfvo type="percentile" val="50"/>
        <cfvo type="max"/>
        <color rgb="FFF8696B"/>
        <color rgb="FFFFEB84"/>
        <color rgb="FF63BE7B"/>
      </colorScale>
    </cfRule>
  </conditionalFormatting>
  <conditionalFormatting sqref="P27">
    <cfRule type="colorScale" priority="540">
      <colorScale>
        <cfvo type="min"/>
        <cfvo type="percentile" val="50"/>
        <cfvo type="max"/>
        <color rgb="FFF8696B"/>
        <color rgb="FFFFEB84"/>
        <color rgb="FF63BE7B"/>
      </colorScale>
    </cfRule>
  </conditionalFormatting>
  <conditionalFormatting sqref="P27">
    <cfRule type="colorScale" priority="539">
      <colorScale>
        <cfvo type="min"/>
        <cfvo type="percentile" val="50"/>
        <cfvo type="max"/>
        <color rgb="FFF8696B"/>
        <color rgb="FFFFEB84"/>
        <color rgb="FF63BE7B"/>
      </colorScale>
    </cfRule>
  </conditionalFormatting>
  <conditionalFormatting sqref="P28">
    <cfRule type="colorScale" priority="538">
      <colorScale>
        <cfvo type="min"/>
        <cfvo type="percentile" val="50"/>
        <cfvo type="max"/>
        <color rgb="FFF8696B"/>
        <color rgb="FFFFEB84"/>
        <color rgb="FF63BE7B"/>
      </colorScale>
    </cfRule>
  </conditionalFormatting>
  <conditionalFormatting sqref="P29">
    <cfRule type="colorScale" priority="536">
      <colorScale>
        <cfvo type="min"/>
        <cfvo type="percentile" val="50"/>
        <cfvo type="max"/>
        <color rgb="FFF8696B"/>
        <color rgb="FFFFEB84"/>
        <color rgb="FF63BE7B"/>
      </colorScale>
    </cfRule>
  </conditionalFormatting>
  <conditionalFormatting sqref="P29">
    <cfRule type="colorScale" priority="535">
      <colorScale>
        <cfvo type="min"/>
        <cfvo type="percentile" val="50"/>
        <cfvo type="max"/>
        <color rgb="FFF8696B"/>
        <color rgb="FFFFEB84"/>
        <color rgb="FF63BE7B"/>
      </colorScale>
    </cfRule>
  </conditionalFormatting>
  <conditionalFormatting sqref="P28">
    <cfRule type="colorScale" priority="534">
      <colorScale>
        <cfvo type="min"/>
        <cfvo type="percentile" val="50"/>
        <cfvo type="max"/>
        <color rgb="FFF8696B"/>
        <color rgb="FFFFEB84"/>
        <color rgb="FF63BE7B"/>
      </colorScale>
    </cfRule>
  </conditionalFormatting>
  <conditionalFormatting sqref="P27">
    <cfRule type="colorScale" priority="532">
      <colorScale>
        <cfvo type="min"/>
        <cfvo type="percentile" val="50"/>
        <cfvo type="max"/>
        <color rgb="FFF8696B"/>
        <color rgb="FFFFEB84"/>
        <color rgb="FF63BE7B"/>
      </colorScale>
    </cfRule>
  </conditionalFormatting>
  <conditionalFormatting sqref="P28">
    <cfRule type="colorScale" priority="531">
      <colorScale>
        <cfvo type="min"/>
        <cfvo type="percentile" val="50"/>
        <cfvo type="max"/>
        <color rgb="FFF8696B"/>
        <color rgb="FFFFEB84"/>
        <color rgb="FF63BE7B"/>
      </colorScale>
    </cfRule>
  </conditionalFormatting>
  <conditionalFormatting sqref="P29">
    <cfRule type="colorScale" priority="529">
      <colorScale>
        <cfvo type="min"/>
        <cfvo type="percentile" val="50"/>
        <cfvo type="max"/>
        <color rgb="FFF8696B"/>
        <color rgb="FFFFEB84"/>
        <color rgb="FF63BE7B"/>
      </colorScale>
    </cfRule>
  </conditionalFormatting>
  <conditionalFormatting sqref="P27">
    <cfRule type="colorScale" priority="526">
      <colorScale>
        <cfvo type="min"/>
        <cfvo type="percentile" val="50"/>
        <cfvo type="max"/>
        <color rgb="FFF8696B"/>
        <color rgb="FFFFEB84"/>
        <color rgb="FF63BE7B"/>
      </colorScale>
    </cfRule>
  </conditionalFormatting>
  <conditionalFormatting sqref="P28">
    <cfRule type="colorScale" priority="525">
      <colorScale>
        <cfvo type="min"/>
        <cfvo type="percentile" val="50"/>
        <cfvo type="max"/>
        <color rgb="FFF8696B"/>
        <color rgb="FFFFEB84"/>
        <color rgb="FF63BE7B"/>
      </colorScale>
    </cfRule>
  </conditionalFormatting>
  <conditionalFormatting sqref="P29">
    <cfRule type="colorScale" priority="523">
      <colorScale>
        <cfvo type="min"/>
        <cfvo type="percentile" val="50"/>
        <cfvo type="max"/>
        <color rgb="FFF8696B"/>
        <color rgb="FFFFEB84"/>
        <color rgb="FF63BE7B"/>
      </colorScale>
    </cfRule>
  </conditionalFormatting>
  <conditionalFormatting sqref="P29">
    <cfRule type="colorScale" priority="522">
      <colorScale>
        <cfvo type="min"/>
        <cfvo type="percentile" val="50"/>
        <cfvo type="max"/>
        <color rgb="FFF8696B"/>
        <color rgb="FFFFEB84"/>
        <color rgb="FF63BE7B"/>
      </colorScale>
    </cfRule>
  </conditionalFormatting>
  <conditionalFormatting sqref="P30">
    <cfRule type="colorScale" priority="520">
      <colorScale>
        <cfvo type="min"/>
        <cfvo type="percentile" val="50"/>
        <cfvo type="max"/>
        <color rgb="FFF8696B"/>
        <color rgb="FFFFEB84"/>
        <color rgb="FF63BE7B"/>
      </colorScale>
    </cfRule>
  </conditionalFormatting>
  <conditionalFormatting sqref="P31">
    <cfRule type="colorScale" priority="521">
      <colorScale>
        <cfvo type="min"/>
        <cfvo type="percentile" val="50"/>
        <cfvo type="max"/>
        <color rgb="FFF8696B"/>
        <color rgb="FFFFEB84"/>
        <color rgb="FF63BE7B"/>
      </colorScale>
    </cfRule>
  </conditionalFormatting>
  <conditionalFormatting sqref="P32">
    <cfRule type="colorScale" priority="517">
      <colorScale>
        <cfvo type="min"/>
        <cfvo type="percentile" val="50"/>
        <cfvo type="max"/>
        <color rgb="FFF8696B"/>
        <color rgb="FFFFEB84"/>
        <color rgb="FF63BE7B"/>
      </colorScale>
    </cfRule>
  </conditionalFormatting>
  <conditionalFormatting sqref="P33">
    <cfRule type="colorScale" priority="515">
      <colorScale>
        <cfvo type="min"/>
        <cfvo type="percentile" val="50"/>
        <cfvo type="max"/>
        <color rgb="FFF8696B"/>
        <color rgb="FFFFEB84"/>
        <color rgb="FF63BE7B"/>
      </colorScale>
    </cfRule>
  </conditionalFormatting>
  <conditionalFormatting sqref="P33">
    <cfRule type="colorScale" priority="514">
      <colorScale>
        <cfvo type="min"/>
        <cfvo type="percentile" val="50"/>
        <cfvo type="max"/>
        <color rgb="FFF8696B"/>
        <color rgb="FFFFEB84"/>
        <color rgb="FF63BE7B"/>
      </colorScale>
    </cfRule>
  </conditionalFormatting>
  <conditionalFormatting sqref="P31">
    <cfRule type="colorScale" priority="513">
      <colorScale>
        <cfvo type="min"/>
        <cfvo type="percentile" val="50"/>
        <cfvo type="max"/>
        <color rgb="FFF8696B"/>
        <color rgb="FFFFEB84"/>
        <color rgb="FF63BE7B"/>
      </colorScale>
    </cfRule>
  </conditionalFormatting>
  <conditionalFormatting sqref="P33">
    <cfRule type="colorScale" priority="512">
      <colorScale>
        <cfvo type="min"/>
        <cfvo type="percentile" val="50"/>
        <cfvo type="max"/>
        <color rgb="FFF8696B"/>
        <color rgb="FFFFEB84"/>
        <color rgb="FF63BE7B"/>
      </colorScale>
    </cfRule>
  </conditionalFormatting>
  <conditionalFormatting sqref="P31">
    <cfRule type="colorScale" priority="510">
      <colorScale>
        <cfvo type="min"/>
        <cfvo type="percentile" val="50"/>
        <cfvo type="max"/>
        <color rgb="FFF8696B"/>
        <color rgb="FFFFEB84"/>
        <color rgb="FF63BE7B"/>
      </colorScale>
    </cfRule>
  </conditionalFormatting>
  <conditionalFormatting sqref="P31">
    <cfRule type="colorScale" priority="509">
      <colorScale>
        <cfvo type="min"/>
        <cfvo type="percentile" val="50"/>
        <cfvo type="max"/>
        <color rgb="FFF8696B"/>
        <color rgb="FFFFEB84"/>
        <color rgb="FF63BE7B"/>
      </colorScale>
    </cfRule>
  </conditionalFormatting>
  <conditionalFormatting sqref="P32">
    <cfRule type="colorScale" priority="508">
      <colorScale>
        <cfvo type="min"/>
        <cfvo type="percentile" val="50"/>
        <cfvo type="max"/>
        <color rgb="FFF8696B"/>
        <color rgb="FFFFEB84"/>
        <color rgb="FF63BE7B"/>
      </colorScale>
    </cfRule>
  </conditionalFormatting>
  <conditionalFormatting sqref="P33">
    <cfRule type="colorScale" priority="506">
      <colorScale>
        <cfvo type="min"/>
        <cfvo type="percentile" val="50"/>
        <cfvo type="max"/>
        <color rgb="FFF8696B"/>
        <color rgb="FFFFEB84"/>
        <color rgb="FF63BE7B"/>
      </colorScale>
    </cfRule>
  </conditionalFormatting>
  <conditionalFormatting sqref="P33">
    <cfRule type="colorScale" priority="505">
      <colorScale>
        <cfvo type="min"/>
        <cfvo type="percentile" val="50"/>
        <cfvo type="max"/>
        <color rgb="FFF8696B"/>
        <color rgb="FFFFEB84"/>
        <color rgb="FF63BE7B"/>
      </colorScale>
    </cfRule>
  </conditionalFormatting>
  <conditionalFormatting sqref="P32">
    <cfRule type="colorScale" priority="504">
      <colorScale>
        <cfvo type="min"/>
        <cfvo type="percentile" val="50"/>
        <cfvo type="max"/>
        <color rgb="FFF8696B"/>
        <color rgb="FFFFEB84"/>
        <color rgb="FF63BE7B"/>
      </colorScale>
    </cfRule>
  </conditionalFormatting>
  <conditionalFormatting sqref="P31">
    <cfRule type="colorScale" priority="502">
      <colorScale>
        <cfvo type="min"/>
        <cfvo type="percentile" val="50"/>
        <cfvo type="max"/>
        <color rgb="FFF8696B"/>
        <color rgb="FFFFEB84"/>
        <color rgb="FF63BE7B"/>
      </colorScale>
    </cfRule>
  </conditionalFormatting>
  <conditionalFormatting sqref="P32">
    <cfRule type="colorScale" priority="501">
      <colorScale>
        <cfvo type="min"/>
        <cfvo type="percentile" val="50"/>
        <cfvo type="max"/>
        <color rgb="FFF8696B"/>
        <color rgb="FFFFEB84"/>
        <color rgb="FF63BE7B"/>
      </colorScale>
    </cfRule>
  </conditionalFormatting>
  <conditionalFormatting sqref="P33">
    <cfRule type="colorScale" priority="499">
      <colorScale>
        <cfvo type="min"/>
        <cfvo type="percentile" val="50"/>
        <cfvo type="max"/>
        <color rgb="FFF8696B"/>
        <color rgb="FFFFEB84"/>
        <color rgb="FF63BE7B"/>
      </colorScale>
    </cfRule>
  </conditionalFormatting>
  <conditionalFormatting sqref="P31">
    <cfRule type="colorScale" priority="496">
      <colorScale>
        <cfvo type="min"/>
        <cfvo type="percentile" val="50"/>
        <cfvo type="max"/>
        <color rgb="FFF8696B"/>
        <color rgb="FFFFEB84"/>
        <color rgb="FF63BE7B"/>
      </colorScale>
    </cfRule>
  </conditionalFormatting>
  <conditionalFormatting sqref="P32">
    <cfRule type="colorScale" priority="495">
      <colorScale>
        <cfvo type="min"/>
        <cfvo type="percentile" val="50"/>
        <cfvo type="max"/>
        <color rgb="FFF8696B"/>
        <color rgb="FFFFEB84"/>
        <color rgb="FF63BE7B"/>
      </colorScale>
    </cfRule>
  </conditionalFormatting>
  <conditionalFormatting sqref="P33">
    <cfRule type="colorScale" priority="493">
      <colorScale>
        <cfvo type="min"/>
        <cfvo type="percentile" val="50"/>
        <cfvo type="max"/>
        <color rgb="FFF8696B"/>
        <color rgb="FFFFEB84"/>
        <color rgb="FF63BE7B"/>
      </colorScale>
    </cfRule>
  </conditionalFormatting>
  <conditionalFormatting sqref="P33">
    <cfRule type="colorScale" priority="492">
      <colorScale>
        <cfvo type="min"/>
        <cfvo type="percentile" val="50"/>
        <cfvo type="max"/>
        <color rgb="FFF8696B"/>
        <color rgb="FFFFEB84"/>
        <color rgb="FF63BE7B"/>
      </colorScale>
    </cfRule>
  </conditionalFormatting>
  <conditionalFormatting sqref="P30">
    <cfRule type="colorScale" priority="491">
      <colorScale>
        <cfvo type="min"/>
        <cfvo type="percentile" val="50"/>
        <cfvo type="max"/>
        <color rgb="FFF8696B"/>
        <color rgb="FFFFEB84"/>
        <color rgb="FF63BE7B"/>
      </colorScale>
    </cfRule>
  </conditionalFormatting>
  <conditionalFormatting sqref="P30">
    <cfRule type="colorScale" priority="488">
      <colorScale>
        <cfvo type="min"/>
        <cfvo type="percentile" val="50"/>
        <cfvo type="max"/>
        <color rgb="FFF8696B"/>
        <color rgb="FFFFEB84"/>
        <color rgb="FF63BE7B"/>
      </colorScale>
    </cfRule>
  </conditionalFormatting>
  <conditionalFormatting sqref="P30">
    <cfRule type="colorScale" priority="487">
      <colorScale>
        <cfvo type="min"/>
        <cfvo type="percentile" val="50"/>
        <cfvo type="max"/>
        <color rgb="FFF8696B"/>
        <color rgb="FFFFEB84"/>
        <color rgb="FF63BE7B"/>
      </colorScale>
    </cfRule>
  </conditionalFormatting>
  <conditionalFormatting sqref="P30">
    <cfRule type="colorScale" priority="486">
      <colorScale>
        <cfvo type="min"/>
        <cfvo type="percentile" val="50"/>
        <cfvo type="max"/>
        <color rgb="FFF8696B"/>
        <color rgb="FFFFEB84"/>
        <color rgb="FF63BE7B"/>
      </colorScale>
    </cfRule>
  </conditionalFormatting>
  <conditionalFormatting sqref="P31">
    <cfRule type="colorScale" priority="485">
      <colorScale>
        <cfvo type="min"/>
        <cfvo type="percentile" val="50"/>
        <cfvo type="max"/>
        <color rgb="FFF8696B"/>
        <color rgb="FFFFEB84"/>
        <color rgb="FF63BE7B"/>
      </colorScale>
    </cfRule>
  </conditionalFormatting>
  <conditionalFormatting sqref="P32">
    <cfRule type="colorScale" priority="484">
      <colorScale>
        <cfvo type="min"/>
        <cfvo type="percentile" val="50"/>
        <cfvo type="max"/>
        <color rgb="FFF8696B"/>
        <color rgb="FFFFEB84"/>
        <color rgb="FF63BE7B"/>
      </colorScale>
    </cfRule>
  </conditionalFormatting>
  <conditionalFormatting sqref="P33">
    <cfRule type="colorScale" priority="480">
      <colorScale>
        <cfvo type="min"/>
        <cfvo type="percentile" val="50"/>
        <cfvo type="max"/>
        <color rgb="FFF8696B"/>
        <color rgb="FFFFEB84"/>
        <color rgb="FF63BE7B"/>
      </colorScale>
    </cfRule>
  </conditionalFormatting>
  <conditionalFormatting sqref="P30">
    <cfRule type="colorScale" priority="479">
      <colorScale>
        <cfvo type="min"/>
        <cfvo type="percentile" val="50"/>
        <cfvo type="max"/>
        <color rgb="FFF8696B"/>
        <color rgb="FFFFEB84"/>
        <color rgb="FF63BE7B"/>
      </colorScale>
    </cfRule>
  </conditionalFormatting>
  <conditionalFormatting sqref="P30">
    <cfRule type="colorScale" priority="478">
      <colorScale>
        <cfvo type="min"/>
        <cfvo type="percentile" val="50"/>
        <cfvo type="max"/>
        <color rgb="FFF8696B"/>
        <color rgb="FFFFEB84"/>
        <color rgb="FF63BE7B"/>
      </colorScale>
    </cfRule>
  </conditionalFormatting>
  <conditionalFormatting sqref="P30">
    <cfRule type="colorScale" priority="477">
      <colorScale>
        <cfvo type="min"/>
        <cfvo type="percentile" val="50"/>
        <cfvo type="max"/>
        <color rgb="FFF8696B"/>
        <color rgb="FFFFEB84"/>
        <color rgb="FF63BE7B"/>
      </colorScale>
    </cfRule>
  </conditionalFormatting>
  <conditionalFormatting sqref="P32">
    <cfRule type="colorScale" priority="476">
      <colorScale>
        <cfvo type="min"/>
        <cfvo type="percentile" val="50"/>
        <cfvo type="max"/>
        <color rgb="FFF8696B"/>
        <color rgb="FFFFEB84"/>
        <color rgb="FF63BE7B"/>
      </colorScale>
    </cfRule>
  </conditionalFormatting>
  <conditionalFormatting sqref="P31">
    <cfRule type="colorScale" priority="475">
      <colorScale>
        <cfvo type="min"/>
        <cfvo type="percentile" val="50"/>
        <cfvo type="max"/>
        <color rgb="FFF8696B"/>
        <color rgb="FFFFEB84"/>
        <color rgb="FF63BE7B"/>
      </colorScale>
    </cfRule>
  </conditionalFormatting>
  <conditionalFormatting sqref="P32">
    <cfRule type="colorScale" priority="474">
      <colorScale>
        <cfvo type="min"/>
        <cfvo type="percentile" val="50"/>
        <cfvo type="max"/>
        <color rgb="FFF8696B"/>
        <color rgb="FFFFEB84"/>
        <color rgb="FF63BE7B"/>
      </colorScale>
    </cfRule>
  </conditionalFormatting>
  <conditionalFormatting sqref="P32">
    <cfRule type="colorScale" priority="473">
      <colorScale>
        <cfvo type="min"/>
        <cfvo type="percentile" val="50"/>
        <cfvo type="max"/>
        <color rgb="FFF8696B"/>
        <color rgb="FFFFEB84"/>
        <color rgb="FF63BE7B"/>
      </colorScale>
    </cfRule>
  </conditionalFormatting>
  <conditionalFormatting sqref="P33">
    <cfRule type="colorScale" priority="471">
      <colorScale>
        <cfvo type="min"/>
        <cfvo type="percentile" val="50"/>
        <cfvo type="max"/>
        <color rgb="FFF8696B"/>
        <color rgb="FFFFEB84"/>
        <color rgb="FF63BE7B"/>
      </colorScale>
    </cfRule>
  </conditionalFormatting>
  <conditionalFormatting sqref="P31">
    <cfRule type="colorScale" priority="470">
      <colorScale>
        <cfvo type="min"/>
        <cfvo type="percentile" val="50"/>
        <cfvo type="max"/>
        <color rgb="FFF8696B"/>
        <color rgb="FFFFEB84"/>
        <color rgb="FF63BE7B"/>
      </colorScale>
    </cfRule>
  </conditionalFormatting>
  <conditionalFormatting sqref="P33">
    <cfRule type="colorScale" priority="469">
      <colorScale>
        <cfvo type="min"/>
        <cfvo type="percentile" val="50"/>
        <cfvo type="max"/>
        <color rgb="FFF8696B"/>
        <color rgb="FFFFEB84"/>
        <color rgb="FF63BE7B"/>
      </colorScale>
    </cfRule>
  </conditionalFormatting>
  <conditionalFormatting sqref="P32">
    <cfRule type="colorScale" priority="468">
      <colorScale>
        <cfvo type="min"/>
        <cfvo type="percentile" val="50"/>
        <cfvo type="max"/>
        <color rgb="FFF8696B"/>
        <color rgb="FFFFEB84"/>
        <color rgb="FF63BE7B"/>
      </colorScale>
    </cfRule>
  </conditionalFormatting>
  <conditionalFormatting sqref="P33">
    <cfRule type="colorScale" priority="466">
      <colorScale>
        <cfvo type="min"/>
        <cfvo type="percentile" val="50"/>
        <cfvo type="max"/>
        <color rgb="FFF8696B"/>
        <color rgb="FFFFEB84"/>
        <color rgb="FF63BE7B"/>
      </colorScale>
    </cfRule>
  </conditionalFormatting>
  <conditionalFormatting sqref="P32">
    <cfRule type="colorScale" priority="465">
      <colorScale>
        <cfvo type="min"/>
        <cfvo type="percentile" val="50"/>
        <cfvo type="max"/>
        <color rgb="FFF8696B"/>
        <color rgb="FFFFEB84"/>
        <color rgb="FF63BE7B"/>
      </colorScale>
    </cfRule>
  </conditionalFormatting>
  <conditionalFormatting sqref="P30">
    <cfRule type="colorScale" priority="464">
      <colorScale>
        <cfvo type="min"/>
        <cfvo type="percentile" val="50"/>
        <cfvo type="max"/>
        <color rgb="FFF8696B"/>
        <color rgb="FFFFEB84"/>
        <color rgb="FF63BE7B"/>
      </colorScale>
    </cfRule>
  </conditionalFormatting>
  <conditionalFormatting sqref="P31">
    <cfRule type="colorScale" priority="463">
      <colorScale>
        <cfvo type="min"/>
        <cfvo type="percentile" val="50"/>
        <cfvo type="max"/>
        <color rgb="FFF8696B"/>
        <color rgb="FFFFEB84"/>
        <color rgb="FF63BE7B"/>
      </colorScale>
    </cfRule>
  </conditionalFormatting>
  <conditionalFormatting sqref="P32">
    <cfRule type="colorScale" priority="462">
      <colorScale>
        <cfvo type="min"/>
        <cfvo type="percentile" val="50"/>
        <cfvo type="max"/>
        <color rgb="FFF8696B"/>
        <color rgb="FFFFEB84"/>
        <color rgb="FF63BE7B"/>
      </colorScale>
    </cfRule>
  </conditionalFormatting>
  <conditionalFormatting sqref="P32">
    <cfRule type="colorScale" priority="461">
      <colorScale>
        <cfvo type="min"/>
        <cfvo type="percentile" val="50"/>
        <cfvo type="max"/>
        <color rgb="FFF8696B"/>
        <color rgb="FFFFEB84"/>
        <color rgb="FF63BE7B"/>
      </colorScale>
    </cfRule>
  </conditionalFormatting>
  <conditionalFormatting sqref="P32">
    <cfRule type="colorScale" priority="460">
      <colorScale>
        <cfvo type="min"/>
        <cfvo type="percentile" val="50"/>
        <cfvo type="max"/>
        <color rgb="FFF8696B"/>
        <color rgb="FFFFEB84"/>
        <color rgb="FF63BE7B"/>
      </colorScale>
    </cfRule>
  </conditionalFormatting>
  <conditionalFormatting sqref="P33">
    <cfRule type="colorScale" priority="458">
      <colorScale>
        <cfvo type="min"/>
        <cfvo type="percentile" val="50"/>
        <cfvo type="max"/>
        <color rgb="FFF8696B"/>
        <color rgb="FFFFEB84"/>
        <color rgb="FF63BE7B"/>
      </colorScale>
    </cfRule>
  </conditionalFormatting>
  <conditionalFormatting sqref="P31">
    <cfRule type="colorScale" priority="457">
      <colorScale>
        <cfvo type="min"/>
        <cfvo type="percentile" val="50"/>
        <cfvo type="max"/>
        <color rgb="FFF8696B"/>
        <color rgb="FFFFEB84"/>
        <color rgb="FF63BE7B"/>
      </colorScale>
    </cfRule>
  </conditionalFormatting>
  <conditionalFormatting sqref="P30">
    <cfRule type="colorScale" priority="456">
      <colorScale>
        <cfvo type="min"/>
        <cfvo type="percentile" val="50"/>
        <cfvo type="max"/>
        <color rgb="FFF8696B"/>
        <color rgb="FFFFEB84"/>
        <color rgb="FF63BE7B"/>
      </colorScale>
    </cfRule>
  </conditionalFormatting>
  <conditionalFormatting sqref="P31">
    <cfRule type="colorScale" priority="455">
      <colorScale>
        <cfvo type="min"/>
        <cfvo type="percentile" val="50"/>
        <cfvo type="max"/>
        <color rgb="FFF8696B"/>
        <color rgb="FFFFEB84"/>
        <color rgb="FF63BE7B"/>
      </colorScale>
    </cfRule>
  </conditionalFormatting>
  <conditionalFormatting sqref="P32">
    <cfRule type="colorScale" priority="453">
      <colorScale>
        <cfvo type="min"/>
        <cfvo type="percentile" val="50"/>
        <cfvo type="max"/>
        <color rgb="FFF8696B"/>
        <color rgb="FFFFEB84"/>
        <color rgb="FF63BE7B"/>
      </colorScale>
    </cfRule>
  </conditionalFormatting>
  <conditionalFormatting sqref="P33">
    <cfRule type="colorScale" priority="450">
      <colorScale>
        <cfvo type="min"/>
        <cfvo type="percentile" val="50"/>
        <cfvo type="max"/>
        <color rgb="FFF8696B"/>
        <color rgb="FFFFEB84"/>
        <color rgb="FF63BE7B"/>
      </colorScale>
    </cfRule>
  </conditionalFormatting>
  <conditionalFormatting sqref="P32">
    <cfRule type="colorScale" priority="449">
      <colorScale>
        <cfvo type="min"/>
        <cfvo type="percentile" val="50"/>
        <cfvo type="max"/>
        <color rgb="FFF8696B"/>
        <color rgb="FFFFEB84"/>
        <color rgb="FF63BE7B"/>
      </colorScale>
    </cfRule>
  </conditionalFormatting>
  <conditionalFormatting sqref="P33">
    <cfRule type="colorScale" priority="447">
      <colorScale>
        <cfvo type="min"/>
        <cfvo type="percentile" val="50"/>
        <cfvo type="max"/>
        <color rgb="FFF8696B"/>
        <color rgb="FFFFEB84"/>
        <color rgb="FF63BE7B"/>
      </colorScale>
    </cfRule>
  </conditionalFormatting>
  <conditionalFormatting sqref="P30">
    <cfRule type="colorScale" priority="446">
      <colorScale>
        <cfvo type="min"/>
        <cfvo type="percentile" val="50"/>
        <cfvo type="max"/>
        <color rgb="FFF8696B"/>
        <color rgb="FFFFEB84"/>
        <color rgb="FF63BE7B"/>
      </colorScale>
    </cfRule>
  </conditionalFormatting>
  <conditionalFormatting sqref="P31">
    <cfRule type="colorScale" priority="444">
      <colorScale>
        <cfvo type="min"/>
        <cfvo type="percentile" val="50"/>
        <cfvo type="max"/>
        <color rgb="FFF8696B"/>
        <color rgb="FFFFEB84"/>
        <color rgb="FF63BE7B"/>
      </colorScale>
    </cfRule>
  </conditionalFormatting>
  <conditionalFormatting sqref="P32">
    <cfRule type="colorScale" priority="443">
      <colorScale>
        <cfvo type="min"/>
        <cfvo type="percentile" val="50"/>
        <cfvo type="max"/>
        <color rgb="FFF8696B"/>
        <color rgb="FFFFEB84"/>
        <color rgb="FF63BE7B"/>
      </colorScale>
    </cfRule>
  </conditionalFormatting>
  <conditionalFormatting sqref="P33">
    <cfRule type="colorScale" priority="441">
      <colorScale>
        <cfvo type="min"/>
        <cfvo type="percentile" val="50"/>
        <cfvo type="max"/>
        <color rgb="FFF8696B"/>
        <color rgb="FFFFEB84"/>
        <color rgb="FF63BE7B"/>
      </colorScale>
    </cfRule>
  </conditionalFormatting>
  <conditionalFormatting sqref="P33">
    <cfRule type="colorScale" priority="440">
      <colorScale>
        <cfvo type="min"/>
        <cfvo type="percentile" val="50"/>
        <cfvo type="max"/>
        <color rgb="FFF8696B"/>
        <color rgb="FFFFEB84"/>
        <color rgb="FF63BE7B"/>
      </colorScale>
    </cfRule>
  </conditionalFormatting>
  <conditionalFormatting sqref="P31">
    <cfRule type="colorScale" priority="439">
      <colorScale>
        <cfvo type="min"/>
        <cfvo type="percentile" val="50"/>
        <cfvo type="max"/>
        <color rgb="FFF8696B"/>
        <color rgb="FFFFEB84"/>
        <color rgb="FF63BE7B"/>
      </colorScale>
    </cfRule>
  </conditionalFormatting>
  <conditionalFormatting sqref="P33">
    <cfRule type="colorScale" priority="438">
      <colorScale>
        <cfvo type="min"/>
        <cfvo type="percentile" val="50"/>
        <cfvo type="max"/>
        <color rgb="FFF8696B"/>
        <color rgb="FFFFEB84"/>
        <color rgb="FF63BE7B"/>
      </colorScale>
    </cfRule>
  </conditionalFormatting>
  <conditionalFormatting sqref="P31">
    <cfRule type="colorScale" priority="436">
      <colorScale>
        <cfvo type="min"/>
        <cfvo type="percentile" val="50"/>
        <cfvo type="max"/>
        <color rgb="FFF8696B"/>
        <color rgb="FFFFEB84"/>
        <color rgb="FF63BE7B"/>
      </colorScale>
    </cfRule>
  </conditionalFormatting>
  <conditionalFormatting sqref="P31">
    <cfRule type="colorScale" priority="435">
      <colorScale>
        <cfvo type="min"/>
        <cfvo type="percentile" val="50"/>
        <cfvo type="max"/>
        <color rgb="FFF8696B"/>
        <color rgb="FFFFEB84"/>
        <color rgb="FF63BE7B"/>
      </colorScale>
    </cfRule>
  </conditionalFormatting>
  <conditionalFormatting sqref="P32">
    <cfRule type="colorScale" priority="434">
      <colorScale>
        <cfvo type="min"/>
        <cfvo type="percentile" val="50"/>
        <cfvo type="max"/>
        <color rgb="FFF8696B"/>
        <color rgb="FFFFEB84"/>
        <color rgb="FF63BE7B"/>
      </colorScale>
    </cfRule>
  </conditionalFormatting>
  <conditionalFormatting sqref="P33">
    <cfRule type="colorScale" priority="432">
      <colorScale>
        <cfvo type="min"/>
        <cfvo type="percentile" val="50"/>
        <cfvo type="max"/>
        <color rgb="FFF8696B"/>
        <color rgb="FFFFEB84"/>
        <color rgb="FF63BE7B"/>
      </colorScale>
    </cfRule>
  </conditionalFormatting>
  <conditionalFormatting sqref="P33">
    <cfRule type="colorScale" priority="431">
      <colorScale>
        <cfvo type="min"/>
        <cfvo type="percentile" val="50"/>
        <cfvo type="max"/>
        <color rgb="FFF8696B"/>
        <color rgb="FFFFEB84"/>
        <color rgb="FF63BE7B"/>
      </colorScale>
    </cfRule>
  </conditionalFormatting>
  <conditionalFormatting sqref="P32">
    <cfRule type="colorScale" priority="430">
      <colorScale>
        <cfvo type="min"/>
        <cfvo type="percentile" val="50"/>
        <cfvo type="max"/>
        <color rgb="FFF8696B"/>
        <color rgb="FFFFEB84"/>
        <color rgb="FF63BE7B"/>
      </colorScale>
    </cfRule>
  </conditionalFormatting>
  <conditionalFormatting sqref="P31">
    <cfRule type="colorScale" priority="428">
      <colorScale>
        <cfvo type="min"/>
        <cfvo type="percentile" val="50"/>
        <cfvo type="max"/>
        <color rgb="FFF8696B"/>
        <color rgb="FFFFEB84"/>
        <color rgb="FF63BE7B"/>
      </colorScale>
    </cfRule>
  </conditionalFormatting>
  <conditionalFormatting sqref="P32">
    <cfRule type="colorScale" priority="427">
      <colorScale>
        <cfvo type="min"/>
        <cfvo type="percentile" val="50"/>
        <cfvo type="max"/>
        <color rgb="FFF8696B"/>
        <color rgb="FFFFEB84"/>
        <color rgb="FF63BE7B"/>
      </colorScale>
    </cfRule>
  </conditionalFormatting>
  <conditionalFormatting sqref="P33">
    <cfRule type="colorScale" priority="425">
      <colorScale>
        <cfvo type="min"/>
        <cfvo type="percentile" val="50"/>
        <cfvo type="max"/>
        <color rgb="FFF8696B"/>
        <color rgb="FFFFEB84"/>
        <color rgb="FF63BE7B"/>
      </colorScale>
    </cfRule>
  </conditionalFormatting>
  <conditionalFormatting sqref="P31">
    <cfRule type="colorScale" priority="422">
      <colorScale>
        <cfvo type="min"/>
        <cfvo type="percentile" val="50"/>
        <cfvo type="max"/>
        <color rgb="FFF8696B"/>
        <color rgb="FFFFEB84"/>
        <color rgb="FF63BE7B"/>
      </colorScale>
    </cfRule>
  </conditionalFormatting>
  <conditionalFormatting sqref="P32">
    <cfRule type="colorScale" priority="421">
      <colorScale>
        <cfvo type="min"/>
        <cfvo type="percentile" val="50"/>
        <cfvo type="max"/>
        <color rgb="FFF8696B"/>
        <color rgb="FFFFEB84"/>
        <color rgb="FF63BE7B"/>
      </colorScale>
    </cfRule>
  </conditionalFormatting>
  <conditionalFormatting sqref="P33">
    <cfRule type="colorScale" priority="419">
      <colorScale>
        <cfvo type="min"/>
        <cfvo type="percentile" val="50"/>
        <cfvo type="max"/>
        <color rgb="FFF8696B"/>
        <color rgb="FFFFEB84"/>
        <color rgb="FF63BE7B"/>
      </colorScale>
    </cfRule>
  </conditionalFormatting>
  <conditionalFormatting sqref="P33">
    <cfRule type="colorScale" priority="418">
      <colorScale>
        <cfvo type="min"/>
        <cfvo type="percentile" val="50"/>
        <cfvo type="max"/>
        <color rgb="FFF8696B"/>
        <color rgb="FFFFEB84"/>
        <color rgb="FF63BE7B"/>
      </colorScale>
    </cfRule>
  </conditionalFormatting>
  <conditionalFormatting sqref="P34">
    <cfRule type="colorScale" priority="416">
      <colorScale>
        <cfvo type="min"/>
        <cfvo type="percentile" val="50"/>
        <cfvo type="max"/>
        <color rgb="FFF8696B"/>
        <color rgb="FFFFEB84"/>
        <color rgb="FF63BE7B"/>
      </colorScale>
    </cfRule>
  </conditionalFormatting>
  <conditionalFormatting sqref="P35">
    <cfRule type="colorScale" priority="417">
      <colorScale>
        <cfvo type="min"/>
        <cfvo type="percentile" val="50"/>
        <cfvo type="max"/>
        <color rgb="FFF8696B"/>
        <color rgb="FFFFEB84"/>
        <color rgb="FF63BE7B"/>
      </colorScale>
    </cfRule>
  </conditionalFormatting>
  <conditionalFormatting sqref="P36">
    <cfRule type="colorScale" priority="413">
      <colorScale>
        <cfvo type="min"/>
        <cfvo type="percentile" val="50"/>
        <cfvo type="max"/>
        <color rgb="FFF8696B"/>
        <color rgb="FFFFEB84"/>
        <color rgb="FF63BE7B"/>
      </colorScale>
    </cfRule>
  </conditionalFormatting>
  <conditionalFormatting sqref="P37">
    <cfRule type="colorScale" priority="411">
      <colorScale>
        <cfvo type="min"/>
        <cfvo type="percentile" val="50"/>
        <cfvo type="max"/>
        <color rgb="FFF8696B"/>
        <color rgb="FFFFEB84"/>
        <color rgb="FF63BE7B"/>
      </colorScale>
    </cfRule>
  </conditionalFormatting>
  <conditionalFormatting sqref="P37">
    <cfRule type="colorScale" priority="410">
      <colorScale>
        <cfvo type="min"/>
        <cfvo type="percentile" val="50"/>
        <cfvo type="max"/>
        <color rgb="FFF8696B"/>
        <color rgb="FFFFEB84"/>
        <color rgb="FF63BE7B"/>
      </colorScale>
    </cfRule>
  </conditionalFormatting>
  <conditionalFormatting sqref="P35">
    <cfRule type="colorScale" priority="409">
      <colorScale>
        <cfvo type="min"/>
        <cfvo type="percentile" val="50"/>
        <cfvo type="max"/>
        <color rgb="FFF8696B"/>
        <color rgb="FFFFEB84"/>
        <color rgb="FF63BE7B"/>
      </colorScale>
    </cfRule>
  </conditionalFormatting>
  <conditionalFormatting sqref="P37">
    <cfRule type="colorScale" priority="408">
      <colorScale>
        <cfvo type="min"/>
        <cfvo type="percentile" val="50"/>
        <cfvo type="max"/>
        <color rgb="FFF8696B"/>
        <color rgb="FFFFEB84"/>
        <color rgb="FF63BE7B"/>
      </colorScale>
    </cfRule>
  </conditionalFormatting>
  <conditionalFormatting sqref="P35">
    <cfRule type="colorScale" priority="406">
      <colorScale>
        <cfvo type="min"/>
        <cfvo type="percentile" val="50"/>
        <cfvo type="max"/>
        <color rgb="FFF8696B"/>
        <color rgb="FFFFEB84"/>
        <color rgb="FF63BE7B"/>
      </colorScale>
    </cfRule>
  </conditionalFormatting>
  <conditionalFormatting sqref="P35">
    <cfRule type="colorScale" priority="405">
      <colorScale>
        <cfvo type="min"/>
        <cfvo type="percentile" val="50"/>
        <cfvo type="max"/>
        <color rgb="FFF8696B"/>
        <color rgb="FFFFEB84"/>
        <color rgb="FF63BE7B"/>
      </colorScale>
    </cfRule>
  </conditionalFormatting>
  <conditionalFormatting sqref="P36">
    <cfRule type="colorScale" priority="404">
      <colorScale>
        <cfvo type="min"/>
        <cfvo type="percentile" val="50"/>
        <cfvo type="max"/>
        <color rgb="FFF8696B"/>
        <color rgb="FFFFEB84"/>
        <color rgb="FF63BE7B"/>
      </colorScale>
    </cfRule>
  </conditionalFormatting>
  <conditionalFormatting sqref="P37">
    <cfRule type="colorScale" priority="402">
      <colorScale>
        <cfvo type="min"/>
        <cfvo type="percentile" val="50"/>
        <cfvo type="max"/>
        <color rgb="FFF8696B"/>
        <color rgb="FFFFEB84"/>
        <color rgb="FF63BE7B"/>
      </colorScale>
    </cfRule>
  </conditionalFormatting>
  <conditionalFormatting sqref="P37">
    <cfRule type="colorScale" priority="401">
      <colorScale>
        <cfvo type="min"/>
        <cfvo type="percentile" val="50"/>
        <cfvo type="max"/>
        <color rgb="FFF8696B"/>
        <color rgb="FFFFEB84"/>
        <color rgb="FF63BE7B"/>
      </colorScale>
    </cfRule>
  </conditionalFormatting>
  <conditionalFormatting sqref="P36">
    <cfRule type="colorScale" priority="400">
      <colorScale>
        <cfvo type="min"/>
        <cfvo type="percentile" val="50"/>
        <cfvo type="max"/>
        <color rgb="FFF8696B"/>
        <color rgb="FFFFEB84"/>
        <color rgb="FF63BE7B"/>
      </colorScale>
    </cfRule>
  </conditionalFormatting>
  <conditionalFormatting sqref="P35">
    <cfRule type="colorScale" priority="398">
      <colorScale>
        <cfvo type="min"/>
        <cfvo type="percentile" val="50"/>
        <cfvo type="max"/>
        <color rgb="FFF8696B"/>
        <color rgb="FFFFEB84"/>
        <color rgb="FF63BE7B"/>
      </colorScale>
    </cfRule>
  </conditionalFormatting>
  <conditionalFormatting sqref="P36">
    <cfRule type="colorScale" priority="397">
      <colorScale>
        <cfvo type="min"/>
        <cfvo type="percentile" val="50"/>
        <cfvo type="max"/>
        <color rgb="FFF8696B"/>
        <color rgb="FFFFEB84"/>
        <color rgb="FF63BE7B"/>
      </colorScale>
    </cfRule>
  </conditionalFormatting>
  <conditionalFormatting sqref="P37">
    <cfRule type="colorScale" priority="395">
      <colorScale>
        <cfvo type="min"/>
        <cfvo type="percentile" val="50"/>
        <cfvo type="max"/>
        <color rgb="FFF8696B"/>
        <color rgb="FFFFEB84"/>
        <color rgb="FF63BE7B"/>
      </colorScale>
    </cfRule>
  </conditionalFormatting>
  <conditionalFormatting sqref="P35">
    <cfRule type="colorScale" priority="392">
      <colorScale>
        <cfvo type="min"/>
        <cfvo type="percentile" val="50"/>
        <cfvo type="max"/>
        <color rgb="FFF8696B"/>
        <color rgb="FFFFEB84"/>
        <color rgb="FF63BE7B"/>
      </colorScale>
    </cfRule>
  </conditionalFormatting>
  <conditionalFormatting sqref="P36">
    <cfRule type="colorScale" priority="391">
      <colorScale>
        <cfvo type="min"/>
        <cfvo type="percentile" val="50"/>
        <cfvo type="max"/>
        <color rgb="FFF8696B"/>
        <color rgb="FFFFEB84"/>
        <color rgb="FF63BE7B"/>
      </colorScale>
    </cfRule>
  </conditionalFormatting>
  <conditionalFormatting sqref="P37">
    <cfRule type="colorScale" priority="389">
      <colorScale>
        <cfvo type="min"/>
        <cfvo type="percentile" val="50"/>
        <cfvo type="max"/>
        <color rgb="FFF8696B"/>
        <color rgb="FFFFEB84"/>
        <color rgb="FF63BE7B"/>
      </colorScale>
    </cfRule>
  </conditionalFormatting>
  <conditionalFormatting sqref="P37">
    <cfRule type="colorScale" priority="388">
      <colorScale>
        <cfvo type="min"/>
        <cfvo type="percentile" val="50"/>
        <cfvo type="max"/>
        <color rgb="FFF8696B"/>
        <color rgb="FFFFEB84"/>
        <color rgb="FF63BE7B"/>
      </colorScale>
    </cfRule>
  </conditionalFormatting>
  <conditionalFormatting sqref="P34">
    <cfRule type="colorScale" priority="387">
      <colorScale>
        <cfvo type="min"/>
        <cfvo type="percentile" val="50"/>
        <cfvo type="max"/>
        <color rgb="FFF8696B"/>
        <color rgb="FFFFEB84"/>
        <color rgb="FF63BE7B"/>
      </colorScale>
    </cfRule>
  </conditionalFormatting>
  <conditionalFormatting sqref="P34">
    <cfRule type="colorScale" priority="384">
      <colorScale>
        <cfvo type="min"/>
        <cfvo type="percentile" val="50"/>
        <cfvo type="max"/>
        <color rgb="FFF8696B"/>
        <color rgb="FFFFEB84"/>
        <color rgb="FF63BE7B"/>
      </colorScale>
    </cfRule>
  </conditionalFormatting>
  <conditionalFormatting sqref="P34">
    <cfRule type="colorScale" priority="383">
      <colorScale>
        <cfvo type="min"/>
        <cfvo type="percentile" val="50"/>
        <cfvo type="max"/>
        <color rgb="FFF8696B"/>
        <color rgb="FFFFEB84"/>
        <color rgb="FF63BE7B"/>
      </colorScale>
    </cfRule>
  </conditionalFormatting>
  <conditionalFormatting sqref="P34">
    <cfRule type="colorScale" priority="382">
      <colorScale>
        <cfvo type="min"/>
        <cfvo type="percentile" val="50"/>
        <cfvo type="max"/>
        <color rgb="FFF8696B"/>
        <color rgb="FFFFEB84"/>
        <color rgb="FF63BE7B"/>
      </colorScale>
    </cfRule>
  </conditionalFormatting>
  <conditionalFormatting sqref="P35">
    <cfRule type="colorScale" priority="381">
      <colorScale>
        <cfvo type="min"/>
        <cfvo type="percentile" val="50"/>
        <cfvo type="max"/>
        <color rgb="FFF8696B"/>
        <color rgb="FFFFEB84"/>
        <color rgb="FF63BE7B"/>
      </colorScale>
    </cfRule>
  </conditionalFormatting>
  <conditionalFormatting sqref="P36">
    <cfRule type="colorScale" priority="380">
      <colorScale>
        <cfvo type="min"/>
        <cfvo type="percentile" val="50"/>
        <cfvo type="max"/>
        <color rgb="FFF8696B"/>
        <color rgb="FFFFEB84"/>
        <color rgb="FF63BE7B"/>
      </colorScale>
    </cfRule>
  </conditionalFormatting>
  <conditionalFormatting sqref="P37">
    <cfRule type="colorScale" priority="376">
      <colorScale>
        <cfvo type="min"/>
        <cfvo type="percentile" val="50"/>
        <cfvo type="max"/>
        <color rgb="FFF8696B"/>
        <color rgb="FFFFEB84"/>
        <color rgb="FF63BE7B"/>
      </colorScale>
    </cfRule>
  </conditionalFormatting>
  <conditionalFormatting sqref="P34">
    <cfRule type="colorScale" priority="375">
      <colorScale>
        <cfvo type="min"/>
        <cfvo type="percentile" val="50"/>
        <cfvo type="max"/>
        <color rgb="FFF8696B"/>
        <color rgb="FFFFEB84"/>
        <color rgb="FF63BE7B"/>
      </colorScale>
    </cfRule>
  </conditionalFormatting>
  <conditionalFormatting sqref="P34">
    <cfRule type="colorScale" priority="374">
      <colorScale>
        <cfvo type="min"/>
        <cfvo type="percentile" val="50"/>
        <cfvo type="max"/>
        <color rgb="FFF8696B"/>
        <color rgb="FFFFEB84"/>
        <color rgb="FF63BE7B"/>
      </colorScale>
    </cfRule>
  </conditionalFormatting>
  <conditionalFormatting sqref="P34">
    <cfRule type="colorScale" priority="373">
      <colorScale>
        <cfvo type="min"/>
        <cfvo type="percentile" val="50"/>
        <cfvo type="max"/>
        <color rgb="FFF8696B"/>
        <color rgb="FFFFEB84"/>
        <color rgb="FF63BE7B"/>
      </colorScale>
    </cfRule>
  </conditionalFormatting>
  <conditionalFormatting sqref="P36">
    <cfRule type="colorScale" priority="372">
      <colorScale>
        <cfvo type="min"/>
        <cfvo type="percentile" val="50"/>
        <cfvo type="max"/>
        <color rgb="FFF8696B"/>
        <color rgb="FFFFEB84"/>
        <color rgb="FF63BE7B"/>
      </colorScale>
    </cfRule>
  </conditionalFormatting>
  <conditionalFormatting sqref="P35">
    <cfRule type="colorScale" priority="371">
      <colorScale>
        <cfvo type="min"/>
        <cfvo type="percentile" val="50"/>
        <cfvo type="max"/>
        <color rgb="FFF8696B"/>
        <color rgb="FFFFEB84"/>
        <color rgb="FF63BE7B"/>
      </colorScale>
    </cfRule>
  </conditionalFormatting>
  <conditionalFormatting sqref="P36">
    <cfRule type="colorScale" priority="370">
      <colorScale>
        <cfvo type="min"/>
        <cfvo type="percentile" val="50"/>
        <cfvo type="max"/>
        <color rgb="FFF8696B"/>
        <color rgb="FFFFEB84"/>
        <color rgb="FF63BE7B"/>
      </colorScale>
    </cfRule>
  </conditionalFormatting>
  <conditionalFormatting sqref="P36">
    <cfRule type="colorScale" priority="369">
      <colorScale>
        <cfvo type="min"/>
        <cfvo type="percentile" val="50"/>
        <cfvo type="max"/>
        <color rgb="FFF8696B"/>
        <color rgb="FFFFEB84"/>
        <color rgb="FF63BE7B"/>
      </colorScale>
    </cfRule>
  </conditionalFormatting>
  <conditionalFormatting sqref="P37">
    <cfRule type="colorScale" priority="367">
      <colorScale>
        <cfvo type="min"/>
        <cfvo type="percentile" val="50"/>
        <cfvo type="max"/>
        <color rgb="FFF8696B"/>
        <color rgb="FFFFEB84"/>
        <color rgb="FF63BE7B"/>
      </colorScale>
    </cfRule>
  </conditionalFormatting>
  <conditionalFormatting sqref="P35">
    <cfRule type="colorScale" priority="366">
      <colorScale>
        <cfvo type="min"/>
        <cfvo type="percentile" val="50"/>
        <cfvo type="max"/>
        <color rgb="FFF8696B"/>
        <color rgb="FFFFEB84"/>
        <color rgb="FF63BE7B"/>
      </colorScale>
    </cfRule>
  </conditionalFormatting>
  <conditionalFormatting sqref="P37">
    <cfRule type="colorScale" priority="365">
      <colorScale>
        <cfvo type="min"/>
        <cfvo type="percentile" val="50"/>
        <cfvo type="max"/>
        <color rgb="FFF8696B"/>
        <color rgb="FFFFEB84"/>
        <color rgb="FF63BE7B"/>
      </colorScale>
    </cfRule>
  </conditionalFormatting>
  <conditionalFormatting sqref="P36">
    <cfRule type="colorScale" priority="364">
      <colorScale>
        <cfvo type="min"/>
        <cfvo type="percentile" val="50"/>
        <cfvo type="max"/>
        <color rgb="FFF8696B"/>
        <color rgb="FFFFEB84"/>
        <color rgb="FF63BE7B"/>
      </colorScale>
    </cfRule>
  </conditionalFormatting>
  <conditionalFormatting sqref="P37">
    <cfRule type="colorScale" priority="362">
      <colorScale>
        <cfvo type="min"/>
        <cfvo type="percentile" val="50"/>
        <cfvo type="max"/>
        <color rgb="FFF8696B"/>
        <color rgb="FFFFEB84"/>
        <color rgb="FF63BE7B"/>
      </colorScale>
    </cfRule>
  </conditionalFormatting>
  <conditionalFormatting sqref="P36">
    <cfRule type="colorScale" priority="361">
      <colorScale>
        <cfvo type="min"/>
        <cfvo type="percentile" val="50"/>
        <cfvo type="max"/>
        <color rgb="FFF8696B"/>
        <color rgb="FFFFEB84"/>
        <color rgb="FF63BE7B"/>
      </colorScale>
    </cfRule>
  </conditionalFormatting>
  <conditionalFormatting sqref="P34">
    <cfRule type="colorScale" priority="360">
      <colorScale>
        <cfvo type="min"/>
        <cfvo type="percentile" val="50"/>
        <cfvo type="max"/>
        <color rgb="FFF8696B"/>
        <color rgb="FFFFEB84"/>
        <color rgb="FF63BE7B"/>
      </colorScale>
    </cfRule>
  </conditionalFormatting>
  <conditionalFormatting sqref="P35">
    <cfRule type="colorScale" priority="359">
      <colorScale>
        <cfvo type="min"/>
        <cfvo type="percentile" val="50"/>
        <cfvo type="max"/>
        <color rgb="FFF8696B"/>
        <color rgb="FFFFEB84"/>
        <color rgb="FF63BE7B"/>
      </colorScale>
    </cfRule>
  </conditionalFormatting>
  <conditionalFormatting sqref="P36">
    <cfRule type="colorScale" priority="358">
      <colorScale>
        <cfvo type="min"/>
        <cfvo type="percentile" val="50"/>
        <cfvo type="max"/>
        <color rgb="FFF8696B"/>
        <color rgb="FFFFEB84"/>
        <color rgb="FF63BE7B"/>
      </colorScale>
    </cfRule>
  </conditionalFormatting>
  <conditionalFormatting sqref="P36">
    <cfRule type="colorScale" priority="357">
      <colorScale>
        <cfvo type="min"/>
        <cfvo type="percentile" val="50"/>
        <cfvo type="max"/>
        <color rgb="FFF8696B"/>
        <color rgb="FFFFEB84"/>
        <color rgb="FF63BE7B"/>
      </colorScale>
    </cfRule>
  </conditionalFormatting>
  <conditionalFormatting sqref="P36">
    <cfRule type="colorScale" priority="356">
      <colorScale>
        <cfvo type="min"/>
        <cfvo type="percentile" val="50"/>
        <cfvo type="max"/>
        <color rgb="FFF8696B"/>
        <color rgb="FFFFEB84"/>
        <color rgb="FF63BE7B"/>
      </colorScale>
    </cfRule>
  </conditionalFormatting>
  <conditionalFormatting sqref="P37">
    <cfRule type="colorScale" priority="354">
      <colorScale>
        <cfvo type="min"/>
        <cfvo type="percentile" val="50"/>
        <cfvo type="max"/>
        <color rgb="FFF8696B"/>
        <color rgb="FFFFEB84"/>
        <color rgb="FF63BE7B"/>
      </colorScale>
    </cfRule>
  </conditionalFormatting>
  <conditionalFormatting sqref="P35">
    <cfRule type="colorScale" priority="353">
      <colorScale>
        <cfvo type="min"/>
        <cfvo type="percentile" val="50"/>
        <cfvo type="max"/>
        <color rgb="FFF8696B"/>
        <color rgb="FFFFEB84"/>
        <color rgb="FF63BE7B"/>
      </colorScale>
    </cfRule>
  </conditionalFormatting>
  <conditionalFormatting sqref="P34">
    <cfRule type="colorScale" priority="352">
      <colorScale>
        <cfvo type="min"/>
        <cfvo type="percentile" val="50"/>
        <cfvo type="max"/>
        <color rgb="FFF8696B"/>
        <color rgb="FFFFEB84"/>
        <color rgb="FF63BE7B"/>
      </colorScale>
    </cfRule>
  </conditionalFormatting>
  <conditionalFormatting sqref="P35">
    <cfRule type="colorScale" priority="351">
      <colorScale>
        <cfvo type="min"/>
        <cfvo type="percentile" val="50"/>
        <cfvo type="max"/>
        <color rgb="FFF8696B"/>
        <color rgb="FFFFEB84"/>
        <color rgb="FF63BE7B"/>
      </colorScale>
    </cfRule>
  </conditionalFormatting>
  <conditionalFormatting sqref="P36">
    <cfRule type="colorScale" priority="349">
      <colorScale>
        <cfvo type="min"/>
        <cfvo type="percentile" val="50"/>
        <cfvo type="max"/>
        <color rgb="FFF8696B"/>
        <color rgb="FFFFEB84"/>
        <color rgb="FF63BE7B"/>
      </colorScale>
    </cfRule>
  </conditionalFormatting>
  <conditionalFormatting sqref="P37">
    <cfRule type="colorScale" priority="346">
      <colorScale>
        <cfvo type="min"/>
        <cfvo type="percentile" val="50"/>
        <cfvo type="max"/>
        <color rgb="FFF8696B"/>
        <color rgb="FFFFEB84"/>
        <color rgb="FF63BE7B"/>
      </colorScale>
    </cfRule>
  </conditionalFormatting>
  <conditionalFormatting sqref="P36">
    <cfRule type="colorScale" priority="345">
      <colorScale>
        <cfvo type="min"/>
        <cfvo type="percentile" val="50"/>
        <cfvo type="max"/>
        <color rgb="FFF8696B"/>
        <color rgb="FFFFEB84"/>
        <color rgb="FF63BE7B"/>
      </colorScale>
    </cfRule>
  </conditionalFormatting>
  <conditionalFormatting sqref="P37">
    <cfRule type="colorScale" priority="343">
      <colorScale>
        <cfvo type="min"/>
        <cfvo type="percentile" val="50"/>
        <cfvo type="max"/>
        <color rgb="FFF8696B"/>
        <color rgb="FFFFEB84"/>
        <color rgb="FF63BE7B"/>
      </colorScale>
    </cfRule>
  </conditionalFormatting>
  <conditionalFormatting sqref="P34">
    <cfRule type="colorScale" priority="342">
      <colorScale>
        <cfvo type="min"/>
        <cfvo type="percentile" val="50"/>
        <cfvo type="max"/>
        <color rgb="FFF8696B"/>
        <color rgb="FFFFEB84"/>
        <color rgb="FF63BE7B"/>
      </colorScale>
    </cfRule>
  </conditionalFormatting>
  <conditionalFormatting sqref="P35">
    <cfRule type="colorScale" priority="340">
      <colorScale>
        <cfvo type="min"/>
        <cfvo type="percentile" val="50"/>
        <cfvo type="max"/>
        <color rgb="FFF8696B"/>
        <color rgb="FFFFEB84"/>
        <color rgb="FF63BE7B"/>
      </colorScale>
    </cfRule>
  </conditionalFormatting>
  <conditionalFormatting sqref="P36">
    <cfRule type="colorScale" priority="339">
      <colorScale>
        <cfvo type="min"/>
        <cfvo type="percentile" val="50"/>
        <cfvo type="max"/>
        <color rgb="FFF8696B"/>
        <color rgb="FFFFEB84"/>
        <color rgb="FF63BE7B"/>
      </colorScale>
    </cfRule>
  </conditionalFormatting>
  <conditionalFormatting sqref="P37">
    <cfRule type="colorScale" priority="337">
      <colorScale>
        <cfvo type="min"/>
        <cfvo type="percentile" val="50"/>
        <cfvo type="max"/>
        <color rgb="FFF8696B"/>
        <color rgb="FFFFEB84"/>
        <color rgb="FF63BE7B"/>
      </colorScale>
    </cfRule>
  </conditionalFormatting>
  <conditionalFormatting sqref="P37">
    <cfRule type="colorScale" priority="336">
      <colorScale>
        <cfvo type="min"/>
        <cfvo type="percentile" val="50"/>
        <cfvo type="max"/>
        <color rgb="FFF8696B"/>
        <color rgb="FFFFEB84"/>
        <color rgb="FF63BE7B"/>
      </colorScale>
    </cfRule>
  </conditionalFormatting>
  <conditionalFormatting sqref="P35">
    <cfRule type="colorScale" priority="335">
      <colorScale>
        <cfvo type="min"/>
        <cfvo type="percentile" val="50"/>
        <cfvo type="max"/>
        <color rgb="FFF8696B"/>
        <color rgb="FFFFEB84"/>
        <color rgb="FF63BE7B"/>
      </colorScale>
    </cfRule>
  </conditionalFormatting>
  <conditionalFormatting sqref="P37">
    <cfRule type="colorScale" priority="334">
      <colorScale>
        <cfvo type="min"/>
        <cfvo type="percentile" val="50"/>
        <cfvo type="max"/>
        <color rgb="FFF8696B"/>
        <color rgb="FFFFEB84"/>
        <color rgb="FF63BE7B"/>
      </colorScale>
    </cfRule>
  </conditionalFormatting>
  <conditionalFormatting sqref="P35">
    <cfRule type="colorScale" priority="332">
      <colorScale>
        <cfvo type="min"/>
        <cfvo type="percentile" val="50"/>
        <cfvo type="max"/>
        <color rgb="FFF8696B"/>
        <color rgb="FFFFEB84"/>
        <color rgb="FF63BE7B"/>
      </colorScale>
    </cfRule>
  </conditionalFormatting>
  <conditionalFormatting sqref="P35">
    <cfRule type="colorScale" priority="331">
      <colorScale>
        <cfvo type="min"/>
        <cfvo type="percentile" val="50"/>
        <cfvo type="max"/>
        <color rgb="FFF8696B"/>
        <color rgb="FFFFEB84"/>
        <color rgb="FF63BE7B"/>
      </colorScale>
    </cfRule>
  </conditionalFormatting>
  <conditionalFormatting sqref="P36">
    <cfRule type="colorScale" priority="330">
      <colorScale>
        <cfvo type="min"/>
        <cfvo type="percentile" val="50"/>
        <cfvo type="max"/>
        <color rgb="FFF8696B"/>
        <color rgb="FFFFEB84"/>
        <color rgb="FF63BE7B"/>
      </colorScale>
    </cfRule>
  </conditionalFormatting>
  <conditionalFormatting sqref="P37">
    <cfRule type="colorScale" priority="328">
      <colorScale>
        <cfvo type="min"/>
        <cfvo type="percentile" val="50"/>
        <cfvo type="max"/>
        <color rgb="FFF8696B"/>
        <color rgb="FFFFEB84"/>
        <color rgb="FF63BE7B"/>
      </colorScale>
    </cfRule>
  </conditionalFormatting>
  <conditionalFormatting sqref="P37">
    <cfRule type="colorScale" priority="327">
      <colorScale>
        <cfvo type="min"/>
        <cfvo type="percentile" val="50"/>
        <cfvo type="max"/>
        <color rgb="FFF8696B"/>
        <color rgb="FFFFEB84"/>
        <color rgb="FF63BE7B"/>
      </colorScale>
    </cfRule>
  </conditionalFormatting>
  <conditionalFormatting sqref="P36">
    <cfRule type="colorScale" priority="326">
      <colorScale>
        <cfvo type="min"/>
        <cfvo type="percentile" val="50"/>
        <cfvo type="max"/>
        <color rgb="FFF8696B"/>
        <color rgb="FFFFEB84"/>
        <color rgb="FF63BE7B"/>
      </colorScale>
    </cfRule>
  </conditionalFormatting>
  <conditionalFormatting sqref="P35">
    <cfRule type="colorScale" priority="324">
      <colorScale>
        <cfvo type="min"/>
        <cfvo type="percentile" val="50"/>
        <cfvo type="max"/>
        <color rgb="FFF8696B"/>
        <color rgb="FFFFEB84"/>
        <color rgb="FF63BE7B"/>
      </colorScale>
    </cfRule>
  </conditionalFormatting>
  <conditionalFormatting sqref="P36">
    <cfRule type="colorScale" priority="323">
      <colorScale>
        <cfvo type="min"/>
        <cfvo type="percentile" val="50"/>
        <cfvo type="max"/>
        <color rgb="FFF8696B"/>
        <color rgb="FFFFEB84"/>
        <color rgb="FF63BE7B"/>
      </colorScale>
    </cfRule>
  </conditionalFormatting>
  <conditionalFormatting sqref="P37">
    <cfRule type="colorScale" priority="321">
      <colorScale>
        <cfvo type="min"/>
        <cfvo type="percentile" val="50"/>
        <cfvo type="max"/>
        <color rgb="FFF8696B"/>
        <color rgb="FFFFEB84"/>
        <color rgb="FF63BE7B"/>
      </colorScale>
    </cfRule>
  </conditionalFormatting>
  <conditionalFormatting sqref="P35">
    <cfRule type="colorScale" priority="318">
      <colorScale>
        <cfvo type="min"/>
        <cfvo type="percentile" val="50"/>
        <cfvo type="max"/>
        <color rgb="FFF8696B"/>
        <color rgb="FFFFEB84"/>
        <color rgb="FF63BE7B"/>
      </colorScale>
    </cfRule>
  </conditionalFormatting>
  <conditionalFormatting sqref="P36">
    <cfRule type="colorScale" priority="317">
      <colorScale>
        <cfvo type="min"/>
        <cfvo type="percentile" val="50"/>
        <cfvo type="max"/>
        <color rgb="FFF8696B"/>
        <color rgb="FFFFEB84"/>
        <color rgb="FF63BE7B"/>
      </colorScale>
    </cfRule>
  </conditionalFormatting>
  <conditionalFormatting sqref="P37">
    <cfRule type="colorScale" priority="315">
      <colorScale>
        <cfvo type="min"/>
        <cfvo type="percentile" val="50"/>
        <cfvo type="max"/>
        <color rgb="FFF8696B"/>
        <color rgb="FFFFEB84"/>
        <color rgb="FF63BE7B"/>
      </colorScale>
    </cfRule>
  </conditionalFormatting>
  <conditionalFormatting sqref="P37">
    <cfRule type="colorScale" priority="314">
      <colorScale>
        <cfvo type="min"/>
        <cfvo type="percentile" val="50"/>
        <cfvo type="max"/>
        <color rgb="FFF8696B"/>
        <color rgb="FFFFEB84"/>
        <color rgb="FF63BE7B"/>
      </colorScale>
    </cfRule>
  </conditionalFormatting>
  <conditionalFormatting sqref="P38">
    <cfRule type="colorScale" priority="312">
      <colorScale>
        <cfvo type="min"/>
        <cfvo type="percentile" val="50"/>
        <cfvo type="max"/>
        <color rgb="FFF8696B"/>
        <color rgb="FFFFEB84"/>
        <color rgb="FF63BE7B"/>
      </colorScale>
    </cfRule>
  </conditionalFormatting>
  <conditionalFormatting sqref="P39">
    <cfRule type="colorScale" priority="313">
      <colorScale>
        <cfvo type="min"/>
        <cfvo type="percentile" val="50"/>
        <cfvo type="max"/>
        <color rgb="FFF8696B"/>
        <color rgb="FFFFEB84"/>
        <color rgb="FF63BE7B"/>
      </colorScale>
    </cfRule>
  </conditionalFormatting>
  <conditionalFormatting sqref="P40">
    <cfRule type="colorScale" priority="309">
      <colorScale>
        <cfvo type="min"/>
        <cfvo type="percentile" val="50"/>
        <cfvo type="max"/>
        <color rgb="FFF8696B"/>
        <color rgb="FFFFEB84"/>
        <color rgb="FF63BE7B"/>
      </colorScale>
    </cfRule>
  </conditionalFormatting>
  <conditionalFormatting sqref="P41">
    <cfRule type="colorScale" priority="307">
      <colorScale>
        <cfvo type="min"/>
        <cfvo type="percentile" val="50"/>
        <cfvo type="max"/>
        <color rgb="FFF8696B"/>
        <color rgb="FFFFEB84"/>
        <color rgb="FF63BE7B"/>
      </colorScale>
    </cfRule>
  </conditionalFormatting>
  <conditionalFormatting sqref="P41">
    <cfRule type="colorScale" priority="306">
      <colorScale>
        <cfvo type="min"/>
        <cfvo type="percentile" val="50"/>
        <cfvo type="max"/>
        <color rgb="FFF8696B"/>
        <color rgb="FFFFEB84"/>
        <color rgb="FF63BE7B"/>
      </colorScale>
    </cfRule>
  </conditionalFormatting>
  <conditionalFormatting sqref="P39">
    <cfRule type="colorScale" priority="305">
      <colorScale>
        <cfvo type="min"/>
        <cfvo type="percentile" val="50"/>
        <cfvo type="max"/>
        <color rgb="FFF8696B"/>
        <color rgb="FFFFEB84"/>
        <color rgb="FF63BE7B"/>
      </colorScale>
    </cfRule>
  </conditionalFormatting>
  <conditionalFormatting sqref="P41">
    <cfRule type="colorScale" priority="304">
      <colorScale>
        <cfvo type="min"/>
        <cfvo type="percentile" val="50"/>
        <cfvo type="max"/>
        <color rgb="FFF8696B"/>
        <color rgb="FFFFEB84"/>
        <color rgb="FF63BE7B"/>
      </colorScale>
    </cfRule>
  </conditionalFormatting>
  <conditionalFormatting sqref="P39">
    <cfRule type="colorScale" priority="302">
      <colorScale>
        <cfvo type="min"/>
        <cfvo type="percentile" val="50"/>
        <cfvo type="max"/>
        <color rgb="FFF8696B"/>
        <color rgb="FFFFEB84"/>
        <color rgb="FF63BE7B"/>
      </colorScale>
    </cfRule>
  </conditionalFormatting>
  <conditionalFormatting sqref="P39">
    <cfRule type="colorScale" priority="301">
      <colorScale>
        <cfvo type="min"/>
        <cfvo type="percentile" val="50"/>
        <cfvo type="max"/>
        <color rgb="FFF8696B"/>
        <color rgb="FFFFEB84"/>
        <color rgb="FF63BE7B"/>
      </colorScale>
    </cfRule>
  </conditionalFormatting>
  <conditionalFormatting sqref="P40">
    <cfRule type="colorScale" priority="300">
      <colorScale>
        <cfvo type="min"/>
        <cfvo type="percentile" val="50"/>
        <cfvo type="max"/>
        <color rgb="FFF8696B"/>
        <color rgb="FFFFEB84"/>
        <color rgb="FF63BE7B"/>
      </colorScale>
    </cfRule>
  </conditionalFormatting>
  <conditionalFormatting sqref="P41">
    <cfRule type="colorScale" priority="298">
      <colorScale>
        <cfvo type="min"/>
        <cfvo type="percentile" val="50"/>
        <cfvo type="max"/>
        <color rgb="FFF8696B"/>
        <color rgb="FFFFEB84"/>
        <color rgb="FF63BE7B"/>
      </colorScale>
    </cfRule>
  </conditionalFormatting>
  <conditionalFormatting sqref="P41">
    <cfRule type="colorScale" priority="297">
      <colorScale>
        <cfvo type="min"/>
        <cfvo type="percentile" val="50"/>
        <cfvo type="max"/>
        <color rgb="FFF8696B"/>
        <color rgb="FFFFEB84"/>
        <color rgb="FF63BE7B"/>
      </colorScale>
    </cfRule>
  </conditionalFormatting>
  <conditionalFormatting sqref="P40">
    <cfRule type="colorScale" priority="296">
      <colorScale>
        <cfvo type="min"/>
        <cfvo type="percentile" val="50"/>
        <cfvo type="max"/>
        <color rgb="FFF8696B"/>
        <color rgb="FFFFEB84"/>
        <color rgb="FF63BE7B"/>
      </colorScale>
    </cfRule>
  </conditionalFormatting>
  <conditionalFormatting sqref="P39">
    <cfRule type="colorScale" priority="294">
      <colorScale>
        <cfvo type="min"/>
        <cfvo type="percentile" val="50"/>
        <cfvo type="max"/>
        <color rgb="FFF8696B"/>
        <color rgb="FFFFEB84"/>
        <color rgb="FF63BE7B"/>
      </colorScale>
    </cfRule>
  </conditionalFormatting>
  <conditionalFormatting sqref="P40">
    <cfRule type="colorScale" priority="293">
      <colorScale>
        <cfvo type="min"/>
        <cfvo type="percentile" val="50"/>
        <cfvo type="max"/>
        <color rgb="FFF8696B"/>
        <color rgb="FFFFEB84"/>
        <color rgb="FF63BE7B"/>
      </colorScale>
    </cfRule>
  </conditionalFormatting>
  <conditionalFormatting sqref="P41">
    <cfRule type="colorScale" priority="291">
      <colorScale>
        <cfvo type="min"/>
        <cfvo type="percentile" val="50"/>
        <cfvo type="max"/>
        <color rgb="FFF8696B"/>
        <color rgb="FFFFEB84"/>
        <color rgb="FF63BE7B"/>
      </colorScale>
    </cfRule>
  </conditionalFormatting>
  <conditionalFormatting sqref="P39">
    <cfRule type="colorScale" priority="288">
      <colorScale>
        <cfvo type="min"/>
        <cfvo type="percentile" val="50"/>
        <cfvo type="max"/>
        <color rgb="FFF8696B"/>
        <color rgb="FFFFEB84"/>
        <color rgb="FF63BE7B"/>
      </colorScale>
    </cfRule>
  </conditionalFormatting>
  <conditionalFormatting sqref="P40">
    <cfRule type="colorScale" priority="287">
      <colorScale>
        <cfvo type="min"/>
        <cfvo type="percentile" val="50"/>
        <cfvo type="max"/>
        <color rgb="FFF8696B"/>
        <color rgb="FFFFEB84"/>
        <color rgb="FF63BE7B"/>
      </colorScale>
    </cfRule>
  </conditionalFormatting>
  <conditionalFormatting sqref="P41">
    <cfRule type="colorScale" priority="285">
      <colorScale>
        <cfvo type="min"/>
        <cfvo type="percentile" val="50"/>
        <cfvo type="max"/>
        <color rgb="FFF8696B"/>
        <color rgb="FFFFEB84"/>
        <color rgb="FF63BE7B"/>
      </colorScale>
    </cfRule>
  </conditionalFormatting>
  <conditionalFormatting sqref="P41">
    <cfRule type="colorScale" priority="284">
      <colorScale>
        <cfvo type="min"/>
        <cfvo type="percentile" val="50"/>
        <cfvo type="max"/>
        <color rgb="FFF8696B"/>
        <color rgb="FFFFEB84"/>
        <color rgb="FF63BE7B"/>
      </colorScale>
    </cfRule>
  </conditionalFormatting>
  <conditionalFormatting sqref="P38">
    <cfRule type="colorScale" priority="283">
      <colorScale>
        <cfvo type="min"/>
        <cfvo type="percentile" val="50"/>
        <cfvo type="max"/>
        <color rgb="FFF8696B"/>
        <color rgb="FFFFEB84"/>
        <color rgb="FF63BE7B"/>
      </colorScale>
    </cfRule>
  </conditionalFormatting>
  <conditionalFormatting sqref="P38">
    <cfRule type="colorScale" priority="280">
      <colorScale>
        <cfvo type="min"/>
        <cfvo type="percentile" val="50"/>
        <cfvo type="max"/>
        <color rgb="FFF8696B"/>
        <color rgb="FFFFEB84"/>
        <color rgb="FF63BE7B"/>
      </colorScale>
    </cfRule>
  </conditionalFormatting>
  <conditionalFormatting sqref="P38">
    <cfRule type="colorScale" priority="279">
      <colorScale>
        <cfvo type="min"/>
        <cfvo type="percentile" val="50"/>
        <cfvo type="max"/>
        <color rgb="FFF8696B"/>
        <color rgb="FFFFEB84"/>
        <color rgb="FF63BE7B"/>
      </colorScale>
    </cfRule>
  </conditionalFormatting>
  <conditionalFormatting sqref="P38">
    <cfRule type="colorScale" priority="278">
      <colorScale>
        <cfvo type="min"/>
        <cfvo type="percentile" val="50"/>
        <cfvo type="max"/>
        <color rgb="FFF8696B"/>
        <color rgb="FFFFEB84"/>
        <color rgb="FF63BE7B"/>
      </colorScale>
    </cfRule>
  </conditionalFormatting>
  <conditionalFormatting sqref="P39">
    <cfRule type="colorScale" priority="277">
      <colorScale>
        <cfvo type="min"/>
        <cfvo type="percentile" val="50"/>
        <cfvo type="max"/>
        <color rgb="FFF8696B"/>
        <color rgb="FFFFEB84"/>
        <color rgb="FF63BE7B"/>
      </colorScale>
    </cfRule>
  </conditionalFormatting>
  <conditionalFormatting sqref="P40">
    <cfRule type="colorScale" priority="276">
      <colorScale>
        <cfvo type="min"/>
        <cfvo type="percentile" val="50"/>
        <cfvo type="max"/>
        <color rgb="FFF8696B"/>
        <color rgb="FFFFEB84"/>
        <color rgb="FF63BE7B"/>
      </colorScale>
    </cfRule>
  </conditionalFormatting>
  <conditionalFormatting sqref="P41">
    <cfRule type="colorScale" priority="272">
      <colorScale>
        <cfvo type="min"/>
        <cfvo type="percentile" val="50"/>
        <cfvo type="max"/>
        <color rgb="FFF8696B"/>
        <color rgb="FFFFEB84"/>
        <color rgb="FF63BE7B"/>
      </colorScale>
    </cfRule>
  </conditionalFormatting>
  <conditionalFormatting sqref="P38">
    <cfRule type="colorScale" priority="271">
      <colorScale>
        <cfvo type="min"/>
        <cfvo type="percentile" val="50"/>
        <cfvo type="max"/>
        <color rgb="FFF8696B"/>
        <color rgb="FFFFEB84"/>
        <color rgb="FF63BE7B"/>
      </colorScale>
    </cfRule>
  </conditionalFormatting>
  <conditionalFormatting sqref="P38">
    <cfRule type="colorScale" priority="270">
      <colorScale>
        <cfvo type="min"/>
        <cfvo type="percentile" val="50"/>
        <cfvo type="max"/>
        <color rgb="FFF8696B"/>
        <color rgb="FFFFEB84"/>
        <color rgb="FF63BE7B"/>
      </colorScale>
    </cfRule>
  </conditionalFormatting>
  <conditionalFormatting sqref="P38">
    <cfRule type="colorScale" priority="269">
      <colorScale>
        <cfvo type="min"/>
        <cfvo type="percentile" val="50"/>
        <cfvo type="max"/>
        <color rgb="FFF8696B"/>
        <color rgb="FFFFEB84"/>
        <color rgb="FF63BE7B"/>
      </colorScale>
    </cfRule>
  </conditionalFormatting>
  <conditionalFormatting sqref="P40">
    <cfRule type="colorScale" priority="268">
      <colorScale>
        <cfvo type="min"/>
        <cfvo type="percentile" val="50"/>
        <cfvo type="max"/>
        <color rgb="FFF8696B"/>
        <color rgb="FFFFEB84"/>
        <color rgb="FF63BE7B"/>
      </colorScale>
    </cfRule>
  </conditionalFormatting>
  <conditionalFormatting sqref="P39">
    <cfRule type="colorScale" priority="267">
      <colorScale>
        <cfvo type="min"/>
        <cfvo type="percentile" val="50"/>
        <cfvo type="max"/>
        <color rgb="FFF8696B"/>
        <color rgb="FFFFEB84"/>
        <color rgb="FF63BE7B"/>
      </colorScale>
    </cfRule>
  </conditionalFormatting>
  <conditionalFormatting sqref="P40">
    <cfRule type="colorScale" priority="266">
      <colorScale>
        <cfvo type="min"/>
        <cfvo type="percentile" val="50"/>
        <cfvo type="max"/>
        <color rgb="FFF8696B"/>
        <color rgb="FFFFEB84"/>
        <color rgb="FF63BE7B"/>
      </colorScale>
    </cfRule>
  </conditionalFormatting>
  <conditionalFormatting sqref="P40">
    <cfRule type="colorScale" priority="265">
      <colorScale>
        <cfvo type="min"/>
        <cfvo type="percentile" val="50"/>
        <cfvo type="max"/>
        <color rgb="FFF8696B"/>
        <color rgb="FFFFEB84"/>
        <color rgb="FF63BE7B"/>
      </colorScale>
    </cfRule>
  </conditionalFormatting>
  <conditionalFormatting sqref="P41">
    <cfRule type="colorScale" priority="263">
      <colorScale>
        <cfvo type="min"/>
        <cfvo type="percentile" val="50"/>
        <cfvo type="max"/>
        <color rgb="FFF8696B"/>
        <color rgb="FFFFEB84"/>
        <color rgb="FF63BE7B"/>
      </colorScale>
    </cfRule>
  </conditionalFormatting>
  <conditionalFormatting sqref="P39">
    <cfRule type="colorScale" priority="262">
      <colorScale>
        <cfvo type="min"/>
        <cfvo type="percentile" val="50"/>
        <cfvo type="max"/>
        <color rgb="FFF8696B"/>
        <color rgb="FFFFEB84"/>
        <color rgb="FF63BE7B"/>
      </colorScale>
    </cfRule>
  </conditionalFormatting>
  <conditionalFormatting sqref="P41">
    <cfRule type="colorScale" priority="261">
      <colorScale>
        <cfvo type="min"/>
        <cfvo type="percentile" val="50"/>
        <cfvo type="max"/>
        <color rgb="FFF8696B"/>
        <color rgb="FFFFEB84"/>
        <color rgb="FF63BE7B"/>
      </colorScale>
    </cfRule>
  </conditionalFormatting>
  <conditionalFormatting sqref="P40">
    <cfRule type="colorScale" priority="260">
      <colorScale>
        <cfvo type="min"/>
        <cfvo type="percentile" val="50"/>
        <cfvo type="max"/>
        <color rgb="FFF8696B"/>
        <color rgb="FFFFEB84"/>
        <color rgb="FF63BE7B"/>
      </colorScale>
    </cfRule>
  </conditionalFormatting>
  <conditionalFormatting sqref="P41">
    <cfRule type="colorScale" priority="258">
      <colorScale>
        <cfvo type="min"/>
        <cfvo type="percentile" val="50"/>
        <cfvo type="max"/>
        <color rgb="FFF8696B"/>
        <color rgb="FFFFEB84"/>
        <color rgb="FF63BE7B"/>
      </colorScale>
    </cfRule>
  </conditionalFormatting>
  <conditionalFormatting sqref="P40">
    <cfRule type="colorScale" priority="257">
      <colorScale>
        <cfvo type="min"/>
        <cfvo type="percentile" val="50"/>
        <cfvo type="max"/>
        <color rgb="FFF8696B"/>
        <color rgb="FFFFEB84"/>
        <color rgb="FF63BE7B"/>
      </colorScale>
    </cfRule>
  </conditionalFormatting>
  <conditionalFormatting sqref="P38">
    <cfRule type="colorScale" priority="256">
      <colorScale>
        <cfvo type="min"/>
        <cfvo type="percentile" val="50"/>
        <cfvo type="max"/>
        <color rgb="FFF8696B"/>
        <color rgb="FFFFEB84"/>
        <color rgb="FF63BE7B"/>
      </colorScale>
    </cfRule>
  </conditionalFormatting>
  <conditionalFormatting sqref="P39">
    <cfRule type="colorScale" priority="255">
      <colorScale>
        <cfvo type="min"/>
        <cfvo type="percentile" val="50"/>
        <cfvo type="max"/>
        <color rgb="FFF8696B"/>
        <color rgb="FFFFEB84"/>
        <color rgb="FF63BE7B"/>
      </colorScale>
    </cfRule>
  </conditionalFormatting>
  <conditionalFormatting sqref="P40">
    <cfRule type="colorScale" priority="254">
      <colorScale>
        <cfvo type="min"/>
        <cfvo type="percentile" val="50"/>
        <cfvo type="max"/>
        <color rgb="FFF8696B"/>
        <color rgb="FFFFEB84"/>
        <color rgb="FF63BE7B"/>
      </colorScale>
    </cfRule>
  </conditionalFormatting>
  <conditionalFormatting sqref="P40">
    <cfRule type="colorScale" priority="253">
      <colorScale>
        <cfvo type="min"/>
        <cfvo type="percentile" val="50"/>
        <cfvo type="max"/>
        <color rgb="FFF8696B"/>
        <color rgb="FFFFEB84"/>
        <color rgb="FF63BE7B"/>
      </colorScale>
    </cfRule>
  </conditionalFormatting>
  <conditionalFormatting sqref="P40">
    <cfRule type="colorScale" priority="252">
      <colorScale>
        <cfvo type="min"/>
        <cfvo type="percentile" val="50"/>
        <cfvo type="max"/>
        <color rgb="FFF8696B"/>
        <color rgb="FFFFEB84"/>
        <color rgb="FF63BE7B"/>
      </colorScale>
    </cfRule>
  </conditionalFormatting>
  <conditionalFormatting sqref="P41">
    <cfRule type="colorScale" priority="250">
      <colorScale>
        <cfvo type="min"/>
        <cfvo type="percentile" val="50"/>
        <cfvo type="max"/>
        <color rgb="FFF8696B"/>
        <color rgb="FFFFEB84"/>
        <color rgb="FF63BE7B"/>
      </colorScale>
    </cfRule>
  </conditionalFormatting>
  <conditionalFormatting sqref="P39">
    <cfRule type="colorScale" priority="249">
      <colorScale>
        <cfvo type="min"/>
        <cfvo type="percentile" val="50"/>
        <cfvo type="max"/>
        <color rgb="FFF8696B"/>
        <color rgb="FFFFEB84"/>
        <color rgb="FF63BE7B"/>
      </colorScale>
    </cfRule>
  </conditionalFormatting>
  <conditionalFormatting sqref="P38">
    <cfRule type="colorScale" priority="248">
      <colorScale>
        <cfvo type="min"/>
        <cfvo type="percentile" val="50"/>
        <cfvo type="max"/>
        <color rgb="FFF8696B"/>
        <color rgb="FFFFEB84"/>
        <color rgb="FF63BE7B"/>
      </colorScale>
    </cfRule>
  </conditionalFormatting>
  <conditionalFormatting sqref="P39">
    <cfRule type="colorScale" priority="247">
      <colorScale>
        <cfvo type="min"/>
        <cfvo type="percentile" val="50"/>
        <cfvo type="max"/>
        <color rgb="FFF8696B"/>
        <color rgb="FFFFEB84"/>
        <color rgb="FF63BE7B"/>
      </colorScale>
    </cfRule>
  </conditionalFormatting>
  <conditionalFormatting sqref="P40">
    <cfRule type="colorScale" priority="245">
      <colorScale>
        <cfvo type="min"/>
        <cfvo type="percentile" val="50"/>
        <cfvo type="max"/>
        <color rgb="FFF8696B"/>
        <color rgb="FFFFEB84"/>
        <color rgb="FF63BE7B"/>
      </colorScale>
    </cfRule>
  </conditionalFormatting>
  <conditionalFormatting sqref="P41">
    <cfRule type="colorScale" priority="242">
      <colorScale>
        <cfvo type="min"/>
        <cfvo type="percentile" val="50"/>
        <cfvo type="max"/>
        <color rgb="FFF8696B"/>
        <color rgb="FFFFEB84"/>
        <color rgb="FF63BE7B"/>
      </colorScale>
    </cfRule>
  </conditionalFormatting>
  <conditionalFormatting sqref="P40">
    <cfRule type="colorScale" priority="241">
      <colorScale>
        <cfvo type="min"/>
        <cfvo type="percentile" val="50"/>
        <cfvo type="max"/>
        <color rgb="FFF8696B"/>
        <color rgb="FFFFEB84"/>
        <color rgb="FF63BE7B"/>
      </colorScale>
    </cfRule>
  </conditionalFormatting>
  <conditionalFormatting sqref="P41">
    <cfRule type="colorScale" priority="239">
      <colorScale>
        <cfvo type="min"/>
        <cfvo type="percentile" val="50"/>
        <cfvo type="max"/>
        <color rgb="FFF8696B"/>
        <color rgb="FFFFEB84"/>
        <color rgb="FF63BE7B"/>
      </colorScale>
    </cfRule>
  </conditionalFormatting>
  <conditionalFormatting sqref="P38">
    <cfRule type="colorScale" priority="238">
      <colorScale>
        <cfvo type="min"/>
        <cfvo type="percentile" val="50"/>
        <cfvo type="max"/>
        <color rgb="FFF8696B"/>
        <color rgb="FFFFEB84"/>
        <color rgb="FF63BE7B"/>
      </colorScale>
    </cfRule>
  </conditionalFormatting>
  <conditionalFormatting sqref="P39">
    <cfRule type="colorScale" priority="236">
      <colorScale>
        <cfvo type="min"/>
        <cfvo type="percentile" val="50"/>
        <cfvo type="max"/>
        <color rgb="FFF8696B"/>
        <color rgb="FFFFEB84"/>
        <color rgb="FF63BE7B"/>
      </colorScale>
    </cfRule>
  </conditionalFormatting>
  <conditionalFormatting sqref="P40">
    <cfRule type="colorScale" priority="235">
      <colorScale>
        <cfvo type="min"/>
        <cfvo type="percentile" val="50"/>
        <cfvo type="max"/>
        <color rgb="FFF8696B"/>
        <color rgb="FFFFEB84"/>
        <color rgb="FF63BE7B"/>
      </colorScale>
    </cfRule>
  </conditionalFormatting>
  <conditionalFormatting sqref="P41">
    <cfRule type="colorScale" priority="233">
      <colorScale>
        <cfvo type="min"/>
        <cfvo type="percentile" val="50"/>
        <cfvo type="max"/>
        <color rgb="FFF8696B"/>
        <color rgb="FFFFEB84"/>
        <color rgb="FF63BE7B"/>
      </colorScale>
    </cfRule>
  </conditionalFormatting>
  <conditionalFormatting sqref="P41">
    <cfRule type="colorScale" priority="232">
      <colorScale>
        <cfvo type="min"/>
        <cfvo type="percentile" val="50"/>
        <cfvo type="max"/>
        <color rgb="FFF8696B"/>
        <color rgb="FFFFEB84"/>
        <color rgb="FF63BE7B"/>
      </colorScale>
    </cfRule>
  </conditionalFormatting>
  <conditionalFormatting sqref="P39">
    <cfRule type="colorScale" priority="231">
      <colorScale>
        <cfvo type="min"/>
        <cfvo type="percentile" val="50"/>
        <cfvo type="max"/>
        <color rgb="FFF8696B"/>
        <color rgb="FFFFEB84"/>
        <color rgb="FF63BE7B"/>
      </colorScale>
    </cfRule>
  </conditionalFormatting>
  <conditionalFormatting sqref="P41">
    <cfRule type="colorScale" priority="230">
      <colorScale>
        <cfvo type="min"/>
        <cfvo type="percentile" val="50"/>
        <cfvo type="max"/>
        <color rgb="FFF8696B"/>
        <color rgb="FFFFEB84"/>
        <color rgb="FF63BE7B"/>
      </colorScale>
    </cfRule>
  </conditionalFormatting>
  <conditionalFormatting sqref="P39">
    <cfRule type="colorScale" priority="228">
      <colorScale>
        <cfvo type="min"/>
        <cfvo type="percentile" val="50"/>
        <cfvo type="max"/>
        <color rgb="FFF8696B"/>
        <color rgb="FFFFEB84"/>
        <color rgb="FF63BE7B"/>
      </colorScale>
    </cfRule>
  </conditionalFormatting>
  <conditionalFormatting sqref="P39">
    <cfRule type="colorScale" priority="227">
      <colorScale>
        <cfvo type="min"/>
        <cfvo type="percentile" val="50"/>
        <cfvo type="max"/>
        <color rgb="FFF8696B"/>
        <color rgb="FFFFEB84"/>
        <color rgb="FF63BE7B"/>
      </colorScale>
    </cfRule>
  </conditionalFormatting>
  <conditionalFormatting sqref="P40">
    <cfRule type="colorScale" priority="226">
      <colorScale>
        <cfvo type="min"/>
        <cfvo type="percentile" val="50"/>
        <cfvo type="max"/>
        <color rgb="FFF8696B"/>
        <color rgb="FFFFEB84"/>
        <color rgb="FF63BE7B"/>
      </colorScale>
    </cfRule>
  </conditionalFormatting>
  <conditionalFormatting sqref="P41">
    <cfRule type="colorScale" priority="224">
      <colorScale>
        <cfvo type="min"/>
        <cfvo type="percentile" val="50"/>
        <cfvo type="max"/>
        <color rgb="FFF8696B"/>
        <color rgb="FFFFEB84"/>
        <color rgb="FF63BE7B"/>
      </colorScale>
    </cfRule>
  </conditionalFormatting>
  <conditionalFormatting sqref="P41">
    <cfRule type="colorScale" priority="223">
      <colorScale>
        <cfvo type="min"/>
        <cfvo type="percentile" val="50"/>
        <cfvo type="max"/>
        <color rgb="FFF8696B"/>
        <color rgb="FFFFEB84"/>
        <color rgb="FF63BE7B"/>
      </colorScale>
    </cfRule>
  </conditionalFormatting>
  <conditionalFormatting sqref="P40">
    <cfRule type="colorScale" priority="222">
      <colorScale>
        <cfvo type="min"/>
        <cfvo type="percentile" val="50"/>
        <cfvo type="max"/>
        <color rgb="FFF8696B"/>
        <color rgb="FFFFEB84"/>
        <color rgb="FF63BE7B"/>
      </colorScale>
    </cfRule>
  </conditionalFormatting>
  <conditionalFormatting sqref="P39">
    <cfRule type="colorScale" priority="220">
      <colorScale>
        <cfvo type="min"/>
        <cfvo type="percentile" val="50"/>
        <cfvo type="max"/>
        <color rgb="FFF8696B"/>
        <color rgb="FFFFEB84"/>
        <color rgb="FF63BE7B"/>
      </colorScale>
    </cfRule>
  </conditionalFormatting>
  <conditionalFormatting sqref="P40">
    <cfRule type="colorScale" priority="219">
      <colorScale>
        <cfvo type="min"/>
        <cfvo type="percentile" val="50"/>
        <cfvo type="max"/>
        <color rgb="FFF8696B"/>
        <color rgb="FFFFEB84"/>
        <color rgb="FF63BE7B"/>
      </colorScale>
    </cfRule>
  </conditionalFormatting>
  <conditionalFormatting sqref="P41">
    <cfRule type="colorScale" priority="217">
      <colorScale>
        <cfvo type="min"/>
        <cfvo type="percentile" val="50"/>
        <cfvo type="max"/>
        <color rgb="FFF8696B"/>
        <color rgb="FFFFEB84"/>
        <color rgb="FF63BE7B"/>
      </colorScale>
    </cfRule>
  </conditionalFormatting>
  <conditionalFormatting sqref="P39">
    <cfRule type="colorScale" priority="214">
      <colorScale>
        <cfvo type="min"/>
        <cfvo type="percentile" val="50"/>
        <cfvo type="max"/>
        <color rgb="FFF8696B"/>
        <color rgb="FFFFEB84"/>
        <color rgb="FF63BE7B"/>
      </colorScale>
    </cfRule>
  </conditionalFormatting>
  <conditionalFormatting sqref="P40">
    <cfRule type="colorScale" priority="213">
      <colorScale>
        <cfvo type="min"/>
        <cfvo type="percentile" val="50"/>
        <cfvo type="max"/>
        <color rgb="FFF8696B"/>
        <color rgb="FFFFEB84"/>
        <color rgb="FF63BE7B"/>
      </colorScale>
    </cfRule>
  </conditionalFormatting>
  <conditionalFormatting sqref="P41">
    <cfRule type="colorScale" priority="211">
      <colorScale>
        <cfvo type="min"/>
        <cfvo type="percentile" val="50"/>
        <cfvo type="max"/>
        <color rgb="FFF8696B"/>
        <color rgb="FFFFEB84"/>
        <color rgb="FF63BE7B"/>
      </colorScale>
    </cfRule>
  </conditionalFormatting>
  <conditionalFormatting sqref="P41">
    <cfRule type="colorScale" priority="210">
      <colorScale>
        <cfvo type="min"/>
        <cfvo type="percentile" val="50"/>
        <cfvo type="max"/>
        <color rgb="FFF8696B"/>
        <color rgb="FFFFEB84"/>
        <color rgb="FF63BE7B"/>
      </colorScale>
    </cfRule>
  </conditionalFormatting>
  <conditionalFormatting sqref="P42">
    <cfRule type="colorScale" priority="208">
      <colorScale>
        <cfvo type="min"/>
        <cfvo type="percentile" val="50"/>
        <cfvo type="max"/>
        <color rgb="FFF8696B"/>
        <color rgb="FFFFEB84"/>
        <color rgb="FF63BE7B"/>
      </colorScale>
    </cfRule>
  </conditionalFormatting>
  <conditionalFormatting sqref="P43">
    <cfRule type="colorScale" priority="209">
      <colorScale>
        <cfvo type="min"/>
        <cfvo type="percentile" val="50"/>
        <cfvo type="max"/>
        <color rgb="FFF8696B"/>
        <color rgb="FFFFEB84"/>
        <color rgb="FF63BE7B"/>
      </colorScale>
    </cfRule>
  </conditionalFormatting>
  <conditionalFormatting sqref="P44">
    <cfRule type="colorScale" priority="205">
      <colorScale>
        <cfvo type="min"/>
        <cfvo type="percentile" val="50"/>
        <cfvo type="max"/>
        <color rgb="FFF8696B"/>
        <color rgb="FFFFEB84"/>
        <color rgb="FF63BE7B"/>
      </colorScale>
    </cfRule>
  </conditionalFormatting>
  <conditionalFormatting sqref="P45">
    <cfRule type="colorScale" priority="203">
      <colorScale>
        <cfvo type="min"/>
        <cfvo type="percentile" val="50"/>
        <cfvo type="max"/>
        <color rgb="FFF8696B"/>
        <color rgb="FFFFEB84"/>
        <color rgb="FF63BE7B"/>
      </colorScale>
    </cfRule>
  </conditionalFormatting>
  <conditionalFormatting sqref="P45">
    <cfRule type="colorScale" priority="202">
      <colorScale>
        <cfvo type="min"/>
        <cfvo type="percentile" val="50"/>
        <cfvo type="max"/>
        <color rgb="FFF8696B"/>
        <color rgb="FFFFEB84"/>
        <color rgb="FF63BE7B"/>
      </colorScale>
    </cfRule>
  </conditionalFormatting>
  <conditionalFormatting sqref="P43">
    <cfRule type="colorScale" priority="201">
      <colorScale>
        <cfvo type="min"/>
        <cfvo type="percentile" val="50"/>
        <cfvo type="max"/>
        <color rgb="FFF8696B"/>
        <color rgb="FFFFEB84"/>
        <color rgb="FF63BE7B"/>
      </colorScale>
    </cfRule>
  </conditionalFormatting>
  <conditionalFormatting sqref="P45">
    <cfRule type="colorScale" priority="200">
      <colorScale>
        <cfvo type="min"/>
        <cfvo type="percentile" val="50"/>
        <cfvo type="max"/>
        <color rgb="FFF8696B"/>
        <color rgb="FFFFEB84"/>
        <color rgb="FF63BE7B"/>
      </colorScale>
    </cfRule>
  </conditionalFormatting>
  <conditionalFormatting sqref="P43">
    <cfRule type="colorScale" priority="198">
      <colorScale>
        <cfvo type="min"/>
        <cfvo type="percentile" val="50"/>
        <cfvo type="max"/>
        <color rgb="FFF8696B"/>
        <color rgb="FFFFEB84"/>
        <color rgb="FF63BE7B"/>
      </colorScale>
    </cfRule>
  </conditionalFormatting>
  <conditionalFormatting sqref="P43">
    <cfRule type="colorScale" priority="197">
      <colorScale>
        <cfvo type="min"/>
        <cfvo type="percentile" val="50"/>
        <cfvo type="max"/>
        <color rgb="FFF8696B"/>
        <color rgb="FFFFEB84"/>
        <color rgb="FF63BE7B"/>
      </colorScale>
    </cfRule>
  </conditionalFormatting>
  <conditionalFormatting sqref="P44">
    <cfRule type="colorScale" priority="196">
      <colorScale>
        <cfvo type="min"/>
        <cfvo type="percentile" val="50"/>
        <cfvo type="max"/>
        <color rgb="FFF8696B"/>
        <color rgb="FFFFEB84"/>
        <color rgb="FF63BE7B"/>
      </colorScale>
    </cfRule>
  </conditionalFormatting>
  <conditionalFormatting sqref="P45">
    <cfRule type="colorScale" priority="194">
      <colorScale>
        <cfvo type="min"/>
        <cfvo type="percentile" val="50"/>
        <cfvo type="max"/>
        <color rgb="FFF8696B"/>
        <color rgb="FFFFEB84"/>
        <color rgb="FF63BE7B"/>
      </colorScale>
    </cfRule>
  </conditionalFormatting>
  <conditionalFormatting sqref="P45">
    <cfRule type="colorScale" priority="193">
      <colorScale>
        <cfvo type="min"/>
        <cfvo type="percentile" val="50"/>
        <cfvo type="max"/>
        <color rgb="FFF8696B"/>
        <color rgb="FFFFEB84"/>
        <color rgb="FF63BE7B"/>
      </colorScale>
    </cfRule>
  </conditionalFormatting>
  <conditionalFormatting sqref="P44">
    <cfRule type="colorScale" priority="192">
      <colorScale>
        <cfvo type="min"/>
        <cfvo type="percentile" val="50"/>
        <cfvo type="max"/>
        <color rgb="FFF8696B"/>
        <color rgb="FFFFEB84"/>
        <color rgb="FF63BE7B"/>
      </colorScale>
    </cfRule>
  </conditionalFormatting>
  <conditionalFormatting sqref="P43">
    <cfRule type="colorScale" priority="190">
      <colorScale>
        <cfvo type="min"/>
        <cfvo type="percentile" val="50"/>
        <cfvo type="max"/>
        <color rgb="FFF8696B"/>
        <color rgb="FFFFEB84"/>
        <color rgb="FF63BE7B"/>
      </colorScale>
    </cfRule>
  </conditionalFormatting>
  <conditionalFormatting sqref="P44">
    <cfRule type="colorScale" priority="189">
      <colorScale>
        <cfvo type="min"/>
        <cfvo type="percentile" val="50"/>
        <cfvo type="max"/>
        <color rgb="FFF8696B"/>
        <color rgb="FFFFEB84"/>
        <color rgb="FF63BE7B"/>
      </colorScale>
    </cfRule>
  </conditionalFormatting>
  <conditionalFormatting sqref="P45">
    <cfRule type="colorScale" priority="187">
      <colorScale>
        <cfvo type="min"/>
        <cfvo type="percentile" val="50"/>
        <cfvo type="max"/>
        <color rgb="FFF8696B"/>
        <color rgb="FFFFEB84"/>
        <color rgb="FF63BE7B"/>
      </colorScale>
    </cfRule>
  </conditionalFormatting>
  <conditionalFormatting sqref="P43">
    <cfRule type="colorScale" priority="184">
      <colorScale>
        <cfvo type="min"/>
        <cfvo type="percentile" val="50"/>
        <cfvo type="max"/>
        <color rgb="FFF8696B"/>
        <color rgb="FFFFEB84"/>
        <color rgb="FF63BE7B"/>
      </colorScale>
    </cfRule>
  </conditionalFormatting>
  <conditionalFormatting sqref="P44">
    <cfRule type="colorScale" priority="183">
      <colorScale>
        <cfvo type="min"/>
        <cfvo type="percentile" val="50"/>
        <cfvo type="max"/>
        <color rgb="FFF8696B"/>
        <color rgb="FFFFEB84"/>
        <color rgb="FF63BE7B"/>
      </colorScale>
    </cfRule>
  </conditionalFormatting>
  <conditionalFormatting sqref="P45">
    <cfRule type="colorScale" priority="181">
      <colorScale>
        <cfvo type="min"/>
        <cfvo type="percentile" val="50"/>
        <cfvo type="max"/>
        <color rgb="FFF8696B"/>
        <color rgb="FFFFEB84"/>
        <color rgb="FF63BE7B"/>
      </colorScale>
    </cfRule>
  </conditionalFormatting>
  <conditionalFormatting sqref="P45">
    <cfRule type="colorScale" priority="180">
      <colorScale>
        <cfvo type="min"/>
        <cfvo type="percentile" val="50"/>
        <cfvo type="max"/>
        <color rgb="FFF8696B"/>
        <color rgb="FFFFEB84"/>
        <color rgb="FF63BE7B"/>
      </colorScale>
    </cfRule>
  </conditionalFormatting>
  <conditionalFormatting sqref="P42">
    <cfRule type="colorScale" priority="179">
      <colorScale>
        <cfvo type="min"/>
        <cfvo type="percentile" val="50"/>
        <cfvo type="max"/>
        <color rgb="FFF8696B"/>
        <color rgb="FFFFEB84"/>
        <color rgb="FF63BE7B"/>
      </colorScale>
    </cfRule>
  </conditionalFormatting>
  <conditionalFormatting sqref="P42">
    <cfRule type="colorScale" priority="176">
      <colorScale>
        <cfvo type="min"/>
        <cfvo type="percentile" val="50"/>
        <cfvo type="max"/>
        <color rgb="FFF8696B"/>
        <color rgb="FFFFEB84"/>
        <color rgb="FF63BE7B"/>
      </colorScale>
    </cfRule>
  </conditionalFormatting>
  <conditionalFormatting sqref="P42">
    <cfRule type="colorScale" priority="175">
      <colorScale>
        <cfvo type="min"/>
        <cfvo type="percentile" val="50"/>
        <cfvo type="max"/>
        <color rgb="FFF8696B"/>
        <color rgb="FFFFEB84"/>
        <color rgb="FF63BE7B"/>
      </colorScale>
    </cfRule>
  </conditionalFormatting>
  <conditionalFormatting sqref="P42">
    <cfRule type="colorScale" priority="174">
      <colorScale>
        <cfvo type="min"/>
        <cfvo type="percentile" val="50"/>
        <cfvo type="max"/>
        <color rgb="FFF8696B"/>
        <color rgb="FFFFEB84"/>
        <color rgb="FF63BE7B"/>
      </colorScale>
    </cfRule>
  </conditionalFormatting>
  <conditionalFormatting sqref="P43">
    <cfRule type="colorScale" priority="173">
      <colorScale>
        <cfvo type="min"/>
        <cfvo type="percentile" val="50"/>
        <cfvo type="max"/>
        <color rgb="FFF8696B"/>
        <color rgb="FFFFEB84"/>
        <color rgb="FF63BE7B"/>
      </colorScale>
    </cfRule>
  </conditionalFormatting>
  <conditionalFormatting sqref="P44">
    <cfRule type="colorScale" priority="172">
      <colorScale>
        <cfvo type="min"/>
        <cfvo type="percentile" val="50"/>
        <cfvo type="max"/>
        <color rgb="FFF8696B"/>
        <color rgb="FFFFEB84"/>
        <color rgb="FF63BE7B"/>
      </colorScale>
    </cfRule>
  </conditionalFormatting>
  <conditionalFormatting sqref="P45">
    <cfRule type="colorScale" priority="168">
      <colorScale>
        <cfvo type="min"/>
        <cfvo type="percentile" val="50"/>
        <cfvo type="max"/>
        <color rgb="FFF8696B"/>
        <color rgb="FFFFEB84"/>
        <color rgb="FF63BE7B"/>
      </colorScale>
    </cfRule>
  </conditionalFormatting>
  <conditionalFormatting sqref="P42">
    <cfRule type="colorScale" priority="167">
      <colorScale>
        <cfvo type="min"/>
        <cfvo type="percentile" val="50"/>
        <cfvo type="max"/>
        <color rgb="FFF8696B"/>
        <color rgb="FFFFEB84"/>
        <color rgb="FF63BE7B"/>
      </colorScale>
    </cfRule>
  </conditionalFormatting>
  <conditionalFormatting sqref="P42">
    <cfRule type="colorScale" priority="166">
      <colorScale>
        <cfvo type="min"/>
        <cfvo type="percentile" val="50"/>
        <cfvo type="max"/>
        <color rgb="FFF8696B"/>
        <color rgb="FFFFEB84"/>
        <color rgb="FF63BE7B"/>
      </colorScale>
    </cfRule>
  </conditionalFormatting>
  <conditionalFormatting sqref="P42">
    <cfRule type="colorScale" priority="165">
      <colorScale>
        <cfvo type="min"/>
        <cfvo type="percentile" val="50"/>
        <cfvo type="max"/>
        <color rgb="FFF8696B"/>
        <color rgb="FFFFEB84"/>
        <color rgb="FF63BE7B"/>
      </colorScale>
    </cfRule>
  </conditionalFormatting>
  <conditionalFormatting sqref="P44">
    <cfRule type="colorScale" priority="164">
      <colorScale>
        <cfvo type="min"/>
        <cfvo type="percentile" val="50"/>
        <cfvo type="max"/>
        <color rgb="FFF8696B"/>
        <color rgb="FFFFEB84"/>
        <color rgb="FF63BE7B"/>
      </colorScale>
    </cfRule>
  </conditionalFormatting>
  <conditionalFormatting sqref="P43">
    <cfRule type="colorScale" priority="163">
      <colorScale>
        <cfvo type="min"/>
        <cfvo type="percentile" val="50"/>
        <cfvo type="max"/>
        <color rgb="FFF8696B"/>
        <color rgb="FFFFEB84"/>
        <color rgb="FF63BE7B"/>
      </colorScale>
    </cfRule>
  </conditionalFormatting>
  <conditionalFormatting sqref="P44">
    <cfRule type="colorScale" priority="162">
      <colorScale>
        <cfvo type="min"/>
        <cfvo type="percentile" val="50"/>
        <cfvo type="max"/>
        <color rgb="FFF8696B"/>
        <color rgb="FFFFEB84"/>
        <color rgb="FF63BE7B"/>
      </colorScale>
    </cfRule>
  </conditionalFormatting>
  <conditionalFormatting sqref="P44">
    <cfRule type="colorScale" priority="161">
      <colorScale>
        <cfvo type="min"/>
        <cfvo type="percentile" val="50"/>
        <cfvo type="max"/>
        <color rgb="FFF8696B"/>
        <color rgb="FFFFEB84"/>
        <color rgb="FF63BE7B"/>
      </colorScale>
    </cfRule>
  </conditionalFormatting>
  <conditionalFormatting sqref="P45">
    <cfRule type="colorScale" priority="159">
      <colorScale>
        <cfvo type="min"/>
        <cfvo type="percentile" val="50"/>
        <cfvo type="max"/>
        <color rgb="FFF8696B"/>
        <color rgb="FFFFEB84"/>
        <color rgb="FF63BE7B"/>
      </colorScale>
    </cfRule>
  </conditionalFormatting>
  <conditionalFormatting sqref="P43">
    <cfRule type="colorScale" priority="158">
      <colorScale>
        <cfvo type="min"/>
        <cfvo type="percentile" val="50"/>
        <cfvo type="max"/>
        <color rgb="FFF8696B"/>
        <color rgb="FFFFEB84"/>
        <color rgb="FF63BE7B"/>
      </colorScale>
    </cfRule>
  </conditionalFormatting>
  <conditionalFormatting sqref="P45">
    <cfRule type="colorScale" priority="157">
      <colorScale>
        <cfvo type="min"/>
        <cfvo type="percentile" val="50"/>
        <cfvo type="max"/>
        <color rgb="FFF8696B"/>
        <color rgb="FFFFEB84"/>
        <color rgb="FF63BE7B"/>
      </colorScale>
    </cfRule>
  </conditionalFormatting>
  <conditionalFormatting sqref="P44">
    <cfRule type="colorScale" priority="156">
      <colorScale>
        <cfvo type="min"/>
        <cfvo type="percentile" val="50"/>
        <cfvo type="max"/>
        <color rgb="FFF8696B"/>
        <color rgb="FFFFEB84"/>
        <color rgb="FF63BE7B"/>
      </colorScale>
    </cfRule>
  </conditionalFormatting>
  <conditionalFormatting sqref="P45">
    <cfRule type="colorScale" priority="154">
      <colorScale>
        <cfvo type="min"/>
        <cfvo type="percentile" val="50"/>
        <cfvo type="max"/>
        <color rgb="FFF8696B"/>
        <color rgb="FFFFEB84"/>
        <color rgb="FF63BE7B"/>
      </colorScale>
    </cfRule>
  </conditionalFormatting>
  <conditionalFormatting sqref="P44">
    <cfRule type="colorScale" priority="153">
      <colorScale>
        <cfvo type="min"/>
        <cfvo type="percentile" val="50"/>
        <cfvo type="max"/>
        <color rgb="FFF8696B"/>
        <color rgb="FFFFEB84"/>
        <color rgb="FF63BE7B"/>
      </colorScale>
    </cfRule>
  </conditionalFormatting>
  <conditionalFormatting sqref="P42">
    <cfRule type="colorScale" priority="152">
      <colorScale>
        <cfvo type="min"/>
        <cfvo type="percentile" val="50"/>
        <cfvo type="max"/>
        <color rgb="FFF8696B"/>
        <color rgb="FFFFEB84"/>
        <color rgb="FF63BE7B"/>
      </colorScale>
    </cfRule>
  </conditionalFormatting>
  <conditionalFormatting sqref="P43">
    <cfRule type="colorScale" priority="151">
      <colorScale>
        <cfvo type="min"/>
        <cfvo type="percentile" val="50"/>
        <cfvo type="max"/>
        <color rgb="FFF8696B"/>
        <color rgb="FFFFEB84"/>
        <color rgb="FF63BE7B"/>
      </colorScale>
    </cfRule>
  </conditionalFormatting>
  <conditionalFormatting sqref="P44">
    <cfRule type="colorScale" priority="150">
      <colorScale>
        <cfvo type="min"/>
        <cfvo type="percentile" val="50"/>
        <cfvo type="max"/>
        <color rgb="FFF8696B"/>
        <color rgb="FFFFEB84"/>
        <color rgb="FF63BE7B"/>
      </colorScale>
    </cfRule>
  </conditionalFormatting>
  <conditionalFormatting sqref="P44">
    <cfRule type="colorScale" priority="149">
      <colorScale>
        <cfvo type="min"/>
        <cfvo type="percentile" val="50"/>
        <cfvo type="max"/>
        <color rgb="FFF8696B"/>
        <color rgb="FFFFEB84"/>
        <color rgb="FF63BE7B"/>
      </colorScale>
    </cfRule>
  </conditionalFormatting>
  <conditionalFormatting sqref="P44">
    <cfRule type="colorScale" priority="148">
      <colorScale>
        <cfvo type="min"/>
        <cfvo type="percentile" val="50"/>
        <cfvo type="max"/>
        <color rgb="FFF8696B"/>
        <color rgb="FFFFEB84"/>
        <color rgb="FF63BE7B"/>
      </colorScale>
    </cfRule>
  </conditionalFormatting>
  <conditionalFormatting sqref="P45">
    <cfRule type="colorScale" priority="146">
      <colorScale>
        <cfvo type="min"/>
        <cfvo type="percentile" val="50"/>
        <cfvo type="max"/>
        <color rgb="FFF8696B"/>
        <color rgb="FFFFEB84"/>
        <color rgb="FF63BE7B"/>
      </colorScale>
    </cfRule>
  </conditionalFormatting>
  <conditionalFormatting sqref="P43">
    <cfRule type="colorScale" priority="145">
      <colorScale>
        <cfvo type="min"/>
        <cfvo type="percentile" val="50"/>
        <cfvo type="max"/>
        <color rgb="FFF8696B"/>
        <color rgb="FFFFEB84"/>
        <color rgb="FF63BE7B"/>
      </colorScale>
    </cfRule>
  </conditionalFormatting>
  <conditionalFormatting sqref="P42">
    <cfRule type="colorScale" priority="144">
      <colorScale>
        <cfvo type="min"/>
        <cfvo type="percentile" val="50"/>
        <cfvo type="max"/>
        <color rgb="FFF8696B"/>
        <color rgb="FFFFEB84"/>
        <color rgb="FF63BE7B"/>
      </colorScale>
    </cfRule>
  </conditionalFormatting>
  <conditionalFormatting sqref="P43">
    <cfRule type="colorScale" priority="143">
      <colorScale>
        <cfvo type="min"/>
        <cfvo type="percentile" val="50"/>
        <cfvo type="max"/>
        <color rgb="FFF8696B"/>
        <color rgb="FFFFEB84"/>
        <color rgb="FF63BE7B"/>
      </colorScale>
    </cfRule>
  </conditionalFormatting>
  <conditionalFormatting sqref="P44">
    <cfRule type="colorScale" priority="141">
      <colorScale>
        <cfvo type="min"/>
        <cfvo type="percentile" val="50"/>
        <cfvo type="max"/>
        <color rgb="FFF8696B"/>
        <color rgb="FFFFEB84"/>
        <color rgb="FF63BE7B"/>
      </colorScale>
    </cfRule>
  </conditionalFormatting>
  <conditionalFormatting sqref="P45">
    <cfRule type="colorScale" priority="138">
      <colorScale>
        <cfvo type="min"/>
        <cfvo type="percentile" val="50"/>
        <cfvo type="max"/>
        <color rgb="FFF8696B"/>
        <color rgb="FFFFEB84"/>
        <color rgb="FF63BE7B"/>
      </colorScale>
    </cfRule>
  </conditionalFormatting>
  <conditionalFormatting sqref="P44">
    <cfRule type="colorScale" priority="137">
      <colorScale>
        <cfvo type="min"/>
        <cfvo type="percentile" val="50"/>
        <cfvo type="max"/>
        <color rgb="FFF8696B"/>
        <color rgb="FFFFEB84"/>
        <color rgb="FF63BE7B"/>
      </colorScale>
    </cfRule>
  </conditionalFormatting>
  <conditionalFormatting sqref="P45">
    <cfRule type="colorScale" priority="135">
      <colorScale>
        <cfvo type="min"/>
        <cfvo type="percentile" val="50"/>
        <cfvo type="max"/>
        <color rgb="FFF8696B"/>
        <color rgb="FFFFEB84"/>
        <color rgb="FF63BE7B"/>
      </colorScale>
    </cfRule>
  </conditionalFormatting>
  <conditionalFormatting sqref="P42">
    <cfRule type="colorScale" priority="134">
      <colorScale>
        <cfvo type="min"/>
        <cfvo type="percentile" val="50"/>
        <cfvo type="max"/>
        <color rgb="FFF8696B"/>
        <color rgb="FFFFEB84"/>
        <color rgb="FF63BE7B"/>
      </colorScale>
    </cfRule>
  </conditionalFormatting>
  <conditionalFormatting sqref="P43">
    <cfRule type="colorScale" priority="132">
      <colorScale>
        <cfvo type="min"/>
        <cfvo type="percentile" val="50"/>
        <cfvo type="max"/>
        <color rgb="FFF8696B"/>
        <color rgb="FFFFEB84"/>
        <color rgb="FF63BE7B"/>
      </colorScale>
    </cfRule>
  </conditionalFormatting>
  <conditionalFormatting sqref="P44">
    <cfRule type="colorScale" priority="131">
      <colorScale>
        <cfvo type="min"/>
        <cfvo type="percentile" val="50"/>
        <cfvo type="max"/>
        <color rgb="FFF8696B"/>
        <color rgb="FFFFEB84"/>
        <color rgb="FF63BE7B"/>
      </colorScale>
    </cfRule>
  </conditionalFormatting>
  <conditionalFormatting sqref="P45">
    <cfRule type="colorScale" priority="129">
      <colorScale>
        <cfvo type="min"/>
        <cfvo type="percentile" val="50"/>
        <cfvo type="max"/>
        <color rgb="FFF8696B"/>
        <color rgb="FFFFEB84"/>
        <color rgb="FF63BE7B"/>
      </colorScale>
    </cfRule>
  </conditionalFormatting>
  <conditionalFormatting sqref="P45">
    <cfRule type="colorScale" priority="128">
      <colorScale>
        <cfvo type="min"/>
        <cfvo type="percentile" val="50"/>
        <cfvo type="max"/>
        <color rgb="FFF8696B"/>
        <color rgb="FFFFEB84"/>
        <color rgb="FF63BE7B"/>
      </colorScale>
    </cfRule>
  </conditionalFormatting>
  <conditionalFormatting sqref="P43">
    <cfRule type="colorScale" priority="127">
      <colorScale>
        <cfvo type="min"/>
        <cfvo type="percentile" val="50"/>
        <cfvo type="max"/>
        <color rgb="FFF8696B"/>
        <color rgb="FFFFEB84"/>
        <color rgb="FF63BE7B"/>
      </colorScale>
    </cfRule>
  </conditionalFormatting>
  <conditionalFormatting sqref="P45">
    <cfRule type="colorScale" priority="126">
      <colorScale>
        <cfvo type="min"/>
        <cfvo type="percentile" val="50"/>
        <cfvo type="max"/>
        <color rgb="FFF8696B"/>
        <color rgb="FFFFEB84"/>
        <color rgb="FF63BE7B"/>
      </colorScale>
    </cfRule>
  </conditionalFormatting>
  <conditionalFormatting sqref="P43">
    <cfRule type="colorScale" priority="124">
      <colorScale>
        <cfvo type="min"/>
        <cfvo type="percentile" val="50"/>
        <cfvo type="max"/>
        <color rgb="FFF8696B"/>
        <color rgb="FFFFEB84"/>
        <color rgb="FF63BE7B"/>
      </colorScale>
    </cfRule>
  </conditionalFormatting>
  <conditionalFormatting sqref="P43">
    <cfRule type="colorScale" priority="123">
      <colorScale>
        <cfvo type="min"/>
        <cfvo type="percentile" val="50"/>
        <cfvo type="max"/>
        <color rgb="FFF8696B"/>
        <color rgb="FFFFEB84"/>
        <color rgb="FF63BE7B"/>
      </colorScale>
    </cfRule>
  </conditionalFormatting>
  <conditionalFormatting sqref="P44">
    <cfRule type="colorScale" priority="122">
      <colorScale>
        <cfvo type="min"/>
        <cfvo type="percentile" val="50"/>
        <cfvo type="max"/>
        <color rgb="FFF8696B"/>
        <color rgb="FFFFEB84"/>
        <color rgb="FF63BE7B"/>
      </colorScale>
    </cfRule>
  </conditionalFormatting>
  <conditionalFormatting sqref="P45">
    <cfRule type="colorScale" priority="120">
      <colorScale>
        <cfvo type="min"/>
        <cfvo type="percentile" val="50"/>
        <cfvo type="max"/>
        <color rgb="FFF8696B"/>
        <color rgb="FFFFEB84"/>
        <color rgb="FF63BE7B"/>
      </colorScale>
    </cfRule>
  </conditionalFormatting>
  <conditionalFormatting sqref="P45">
    <cfRule type="colorScale" priority="119">
      <colorScale>
        <cfvo type="min"/>
        <cfvo type="percentile" val="50"/>
        <cfvo type="max"/>
        <color rgb="FFF8696B"/>
        <color rgb="FFFFEB84"/>
        <color rgb="FF63BE7B"/>
      </colorScale>
    </cfRule>
  </conditionalFormatting>
  <conditionalFormatting sqref="P44">
    <cfRule type="colorScale" priority="118">
      <colorScale>
        <cfvo type="min"/>
        <cfvo type="percentile" val="50"/>
        <cfvo type="max"/>
        <color rgb="FFF8696B"/>
        <color rgb="FFFFEB84"/>
        <color rgb="FF63BE7B"/>
      </colorScale>
    </cfRule>
  </conditionalFormatting>
  <conditionalFormatting sqref="P43">
    <cfRule type="colorScale" priority="116">
      <colorScale>
        <cfvo type="min"/>
        <cfvo type="percentile" val="50"/>
        <cfvo type="max"/>
        <color rgb="FFF8696B"/>
        <color rgb="FFFFEB84"/>
        <color rgb="FF63BE7B"/>
      </colorScale>
    </cfRule>
  </conditionalFormatting>
  <conditionalFormatting sqref="P44">
    <cfRule type="colorScale" priority="115">
      <colorScale>
        <cfvo type="min"/>
        <cfvo type="percentile" val="50"/>
        <cfvo type="max"/>
        <color rgb="FFF8696B"/>
        <color rgb="FFFFEB84"/>
        <color rgb="FF63BE7B"/>
      </colorScale>
    </cfRule>
  </conditionalFormatting>
  <conditionalFormatting sqref="P45">
    <cfRule type="colorScale" priority="113">
      <colorScale>
        <cfvo type="min"/>
        <cfvo type="percentile" val="50"/>
        <cfvo type="max"/>
        <color rgb="FFF8696B"/>
        <color rgb="FFFFEB84"/>
        <color rgb="FF63BE7B"/>
      </colorScale>
    </cfRule>
  </conditionalFormatting>
  <conditionalFormatting sqref="P43">
    <cfRule type="colorScale" priority="110">
      <colorScale>
        <cfvo type="min"/>
        <cfvo type="percentile" val="50"/>
        <cfvo type="max"/>
        <color rgb="FFF8696B"/>
        <color rgb="FFFFEB84"/>
        <color rgb="FF63BE7B"/>
      </colorScale>
    </cfRule>
  </conditionalFormatting>
  <conditionalFormatting sqref="P44">
    <cfRule type="colorScale" priority="109">
      <colorScale>
        <cfvo type="min"/>
        <cfvo type="percentile" val="50"/>
        <cfvo type="max"/>
        <color rgb="FFF8696B"/>
        <color rgb="FFFFEB84"/>
        <color rgb="FF63BE7B"/>
      </colorScale>
    </cfRule>
  </conditionalFormatting>
  <conditionalFormatting sqref="P45">
    <cfRule type="colorScale" priority="107">
      <colorScale>
        <cfvo type="min"/>
        <cfvo type="percentile" val="50"/>
        <cfvo type="max"/>
        <color rgb="FFF8696B"/>
        <color rgb="FFFFEB84"/>
        <color rgb="FF63BE7B"/>
      </colorScale>
    </cfRule>
  </conditionalFormatting>
  <conditionalFormatting sqref="P45">
    <cfRule type="colorScale" priority="106">
      <colorScale>
        <cfvo type="min"/>
        <cfvo type="percentile" val="50"/>
        <cfvo type="max"/>
        <color rgb="FFF8696B"/>
        <color rgb="FFFFEB84"/>
        <color rgb="FF63BE7B"/>
      </colorScale>
    </cfRule>
  </conditionalFormatting>
  <conditionalFormatting sqref="P46">
    <cfRule type="colorScale" priority="104">
      <colorScale>
        <cfvo type="min"/>
        <cfvo type="percentile" val="50"/>
        <cfvo type="max"/>
        <color rgb="FFF8696B"/>
        <color rgb="FFFFEB84"/>
        <color rgb="FF63BE7B"/>
      </colorScale>
    </cfRule>
  </conditionalFormatting>
  <conditionalFormatting sqref="P47">
    <cfRule type="colorScale" priority="105">
      <colorScale>
        <cfvo type="min"/>
        <cfvo type="percentile" val="50"/>
        <cfvo type="max"/>
        <color rgb="FFF8696B"/>
        <color rgb="FFFFEB84"/>
        <color rgb="FF63BE7B"/>
      </colorScale>
    </cfRule>
  </conditionalFormatting>
  <conditionalFormatting sqref="P48">
    <cfRule type="colorScale" priority="101">
      <colorScale>
        <cfvo type="min"/>
        <cfvo type="percentile" val="50"/>
        <cfvo type="max"/>
        <color rgb="FFF8696B"/>
        <color rgb="FFFFEB84"/>
        <color rgb="FF63BE7B"/>
      </colorScale>
    </cfRule>
  </conditionalFormatting>
  <conditionalFormatting sqref="P49">
    <cfRule type="colorScale" priority="99">
      <colorScale>
        <cfvo type="min"/>
        <cfvo type="percentile" val="50"/>
        <cfvo type="max"/>
        <color rgb="FFF8696B"/>
        <color rgb="FFFFEB84"/>
        <color rgb="FF63BE7B"/>
      </colorScale>
    </cfRule>
  </conditionalFormatting>
  <conditionalFormatting sqref="P49">
    <cfRule type="colorScale" priority="98">
      <colorScale>
        <cfvo type="min"/>
        <cfvo type="percentile" val="50"/>
        <cfvo type="max"/>
        <color rgb="FFF8696B"/>
        <color rgb="FFFFEB84"/>
        <color rgb="FF63BE7B"/>
      </colorScale>
    </cfRule>
  </conditionalFormatting>
  <conditionalFormatting sqref="P47">
    <cfRule type="colorScale" priority="97">
      <colorScale>
        <cfvo type="min"/>
        <cfvo type="percentile" val="50"/>
        <cfvo type="max"/>
        <color rgb="FFF8696B"/>
        <color rgb="FFFFEB84"/>
        <color rgb="FF63BE7B"/>
      </colorScale>
    </cfRule>
  </conditionalFormatting>
  <conditionalFormatting sqref="P49">
    <cfRule type="colorScale" priority="96">
      <colorScale>
        <cfvo type="min"/>
        <cfvo type="percentile" val="50"/>
        <cfvo type="max"/>
        <color rgb="FFF8696B"/>
        <color rgb="FFFFEB84"/>
        <color rgb="FF63BE7B"/>
      </colorScale>
    </cfRule>
  </conditionalFormatting>
  <conditionalFormatting sqref="P47">
    <cfRule type="colorScale" priority="94">
      <colorScale>
        <cfvo type="min"/>
        <cfvo type="percentile" val="50"/>
        <cfvo type="max"/>
        <color rgb="FFF8696B"/>
        <color rgb="FFFFEB84"/>
        <color rgb="FF63BE7B"/>
      </colorScale>
    </cfRule>
  </conditionalFormatting>
  <conditionalFormatting sqref="P47">
    <cfRule type="colorScale" priority="93">
      <colorScale>
        <cfvo type="min"/>
        <cfvo type="percentile" val="50"/>
        <cfvo type="max"/>
        <color rgb="FFF8696B"/>
        <color rgb="FFFFEB84"/>
        <color rgb="FF63BE7B"/>
      </colorScale>
    </cfRule>
  </conditionalFormatting>
  <conditionalFormatting sqref="P48">
    <cfRule type="colorScale" priority="92">
      <colorScale>
        <cfvo type="min"/>
        <cfvo type="percentile" val="50"/>
        <cfvo type="max"/>
        <color rgb="FFF8696B"/>
        <color rgb="FFFFEB84"/>
        <color rgb="FF63BE7B"/>
      </colorScale>
    </cfRule>
  </conditionalFormatting>
  <conditionalFormatting sqref="P49">
    <cfRule type="colorScale" priority="90">
      <colorScale>
        <cfvo type="min"/>
        <cfvo type="percentile" val="50"/>
        <cfvo type="max"/>
        <color rgb="FFF8696B"/>
        <color rgb="FFFFEB84"/>
        <color rgb="FF63BE7B"/>
      </colorScale>
    </cfRule>
  </conditionalFormatting>
  <conditionalFormatting sqref="P49">
    <cfRule type="colorScale" priority="89">
      <colorScale>
        <cfvo type="min"/>
        <cfvo type="percentile" val="50"/>
        <cfvo type="max"/>
        <color rgb="FFF8696B"/>
        <color rgb="FFFFEB84"/>
        <color rgb="FF63BE7B"/>
      </colorScale>
    </cfRule>
  </conditionalFormatting>
  <conditionalFormatting sqref="P48">
    <cfRule type="colorScale" priority="88">
      <colorScale>
        <cfvo type="min"/>
        <cfvo type="percentile" val="50"/>
        <cfvo type="max"/>
        <color rgb="FFF8696B"/>
        <color rgb="FFFFEB84"/>
        <color rgb="FF63BE7B"/>
      </colorScale>
    </cfRule>
  </conditionalFormatting>
  <conditionalFormatting sqref="P47">
    <cfRule type="colorScale" priority="86">
      <colorScale>
        <cfvo type="min"/>
        <cfvo type="percentile" val="50"/>
        <cfvo type="max"/>
        <color rgb="FFF8696B"/>
        <color rgb="FFFFEB84"/>
        <color rgb="FF63BE7B"/>
      </colorScale>
    </cfRule>
  </conditionalFormatting>
  <conditionalFormatting sqref="P48">
    <cfRule type="colorScale" priority="85">
      <colorScale>
        <cfvo type="min"/>
        <cfvo type="percentile" val="50"/>
        <cfvo type="max"/>
        <color rgb="FFF8696B"/>
        <color rgb="FFFFEB84"/>
        <color rgb="FF63BE7B"/>
      </colorScale>
    </cfRule>
  </conditionalFormatting>
  <conditionalFormatting sqref="P49">
    <cfRule type="colorScale" priority="83">
      <colorScale>
        <cfvo type="min"/>
        <cfvo type="percentile" val="50"/>
        <cfvo type="max"/>
        <color rgb="FFF8696B"/>
        <color rgb="FFFFEB84"/>
        <color rgb="FF63BE7B"/>
      </colorScale>
    </cfRule>
  </conditionalFormatting>
  <conditionalFormatting sqref="P47">
    <cfRule type="colorScale" priority="80">
      <colorScale>
        <cfvo type="min"/>
        <cfvo type="percentile" val="50"/>
        <cfvo type="max"/>
        <color rgb="FFF8696B"/>
        <color rgb="FFFFEB84"/>
        <color rgb="FF63BE7B"/>
      </colorScale>
    </cfRule>
  </conditionalFormatting>
  <conditionalFormatting sqref="P48">
    <cfRule type="colorScale" priority="79">
      <colorScale>
        <cfvo type="min"/>
        <cfvo type="percentile" val="50"/>
        <cfvo type="max"/>
        <color rgb="FFF8696B"/>
        <color rgb="FFFFEB84"/>
        <color rgb="FF63BE7B"/>
      </colorScale>
    </cfRule>
  </conditionalFormatting>
  <conditionalFormatting sqref="P49">
    <cfRule type="colorScale" priority="77">
      <colorScale>
        <cfvo type="min"/>
        <cfvo type="percentile" val="50"/>
        <cfvo type="max"/>
        <color rgb="FFF8696B"/>
        <color rgb="FFFFEB84"/>
        <color rgb="FF63BE7B"/>
      </colorScale>
    </cfRule>
  </conditionalFormatting>
  <conditionalFormatting sqref="P49">
    <cfRule type="colorScale" priority="76">
      <colorScale>
        <cfvo type="min"/>
        <cfvo type="percentile" val="50"/>
        <cfvo type="max"/>
        <color rgb="FFF8696B"/>
        <color rgb="FFFFEB84"/>
        <color rgb="FF63BE7B"/>
      </colorScale>
    </cfRule>
  </conditionalFormatting>
  <conditionalFormatting sqref="P46">
    <cfRule type="colorScale" priority="75">
      <colorScale>
        <cfvo type="min"/>
        <cfvo type="percentile" val="50"/>
        <cfvo type="max"/>
        <color rgb="FFF8696B"/>
        <color rgb="FFFFEB84"/>
        <color rgb="FF63BE7B"/>
      </colorScale>
    </cfRule>
  </conditionalFormatting>
  <conditionalFormatting sqref="P46">
    <cfRule type="colorScale" priority="72">
      <colorScale>
        <cfvo type="min"/>
        <cfvo type="percentile" val="50"/>
        <cfvo type="max"/>
        <color rgb="FFF8696B"/>
        <color rgb="FFFFEB84"/>
        <color rgb="FF63BE7B"/>
      </colorScale>
    </cfRule>
  </conditionalFormatting>
  <conditionalFormatting sqref="P46">
    <cfRule type="colorScale" priority="71">
      <colorScale>
        <cfvo type="min"/>
        <cfvo type="percentile" val="50"/>
        <cfvo type="max"/>
        <color rgb="FFF8696B"/>
        <color rgb="FFFFEB84"/>
        <color rgb="FF63BE7B"/>
      </colorScale>
    </cfRule>
  </conditionalFormatting>
  <conditionalFormatting sqref="P46">
    <cfRule type="colorScale" priority="70">
      <colorScale>
        <cfvo type="min"/>
        <cfvo type="percentile" val="50"/>
        <cfvo type="max"/>
        <color rgb="FFF8696B"/>
        <color rgb="FFFFEB84"/>
        <color rgb="FF63BE7B"/>
      </colorScale>
    </cfRule>
  </conditionalFormatting>
  <conditionalFormatting sqref="P47">
    <cfRule type="colorScale" priority="69">
      <colorScale>
        <cfvo type="min"/>
        <cfvo type="percentile" val="50"/>
        <cfvo type="max"/>
        <color rgb="FFF8696B"/>
        <color rgb="FFFFEB84"/>
        <color rgb="FF63BE7B"/>
      </colorScale>
    </cfRule>
  </conditionalFormatting>
  <conditionalFormatting sqref="P48">
    <cfRule type="colorScale" priority="68">
      <colorScale>
        <cfvo type="min"/>
        <cfvo type="percentile" val="50"/>
        <cfvo type="max"/>
        <color rgb="FFF8696B"/>
        <color rgb="FFFFEB84"/>
        <color rgb="FF63BE7B"/>
      </colorScale>
    </cfRule>
  </conditionalFormatting>
  <conditionalFormatting sqref="P49">
    <cfRule type="colorScale" priority="64">
      <colorScale>
        <cfvo type="min"/>
        <cfvo type="percentile" val="50"/>
        <cfvo type="max"/>
        <color rgb="FFF8696B"/>
        <color rgb="FFFFEB84"/>
        <color rgb="FF63BE7B"/>
      </colorScale>
    </cfRule>
  </conditionalFormatting>
  <conditionalFormatting sqref="P46">
    <cfRule type="colorScale" priority="63">
      <colorScale>
        <cfvo type="min"/>
        <cfvo type="percentile" val="50"/>
        <cfvo type="max"/>
        <color rgb="FFF8696B"/>
        <color rgb="FFFFEB84"/>
        <color rgb="FF63BE7B"/>
      </colorScale>
    </cfRule>
  </conditionalFormatting>
  <conditionalFormatting sqref="P46">
    <cfRule type="colorScale" priority="62">
      <colorScale>
        <cfvo type="min"/>
        <cfvo type="percentile" val="50"/>
        <cfvo type="max"/>
        <color rgb="FFF8696B"/>
        <color rgb="FFFFEB84"/>
        <color rgb="FF63BE7B"/>
      </colorScale>
    </cfRule>
  </conditionalFormatting>
  <conditionalFormatting sqref="P46">
    <cfRule type="colorScale" priority="61">
      <colorScale>
        <cfvo type="min"/>
        <cfvo type="percentile" val="50"/>
        <cfvo type="max"/>
        <color rgb="FFF8696B"/>
        <color rgb="FFFFEB84"/>
        <color rgb="FF63BE7B"/>
      </colorScale>
    </cfRule>
  </conditionalFormatting>
  <conditionalFormatting sqref="P48">
    <cfRule type="colorScale" priority="60">
      <colorScale>
        <cfvo type="min"/>
        <cfvo type="percentile" val="50"/>
        <cfvo type="max"/>
        <color rgb="FFF8696B"/>
        <color rgb="FFFFEB84"/>
        <color rgb="FF63BE7B"/>
      </colorScale>
    </cfRule>
  </conditionalFormatting>
  <conditionalFormatting sqref="P47">
    <cfRule type="colorScale" priority="59">
      <colorScale>
        <cfvo type="min"/>
        <cfvo type="percentile" val="50"/>
        <cfvo type="max"/>
        <color rgb="FFF8696B"/>
        <color rgb="FFFFEB84"/>
        <color rgb="FF63BE7B"/>
      </colorScale>
    </cfRule>
  </conditionalFormatting>
  <conditionalFormatting sqref="P48">
    <cfRule type="colorScale" priority="58">
      <colorScale>
        <cfvo type="min"/>
        <cfvo type="percentile" val="50"/>
        <cfvo type="max"/>
        <color rgb="FFF8696B"/>
        <color rgb="FFFFEB84"/>
        <color rgb="FF63BE7B"/>
      </colorScale>
    </cfRule>
  </conditionalFormatting>
  <conditionalFormatting sqref="P48">
    <cfRule type="colorScale" priority="57">
      <colorScale>
        <cfvo type="min"/>
        <cfvo type="percentile" val="50"/>
        <cfvo type="max"/>
        <color rgb="FFF8696B"/>
        <color rgb="FFFFEB84"/>
        <color rgb="FF63BE7B"/>
      </colorScale>
    </cfRule>
  </conditionalFormatting>
  <conditionalFormatting sqref="P49">
    <cfRule type="colorScale" priority="55">
      <colorScale>
        <cfvo type="min"/>
        <cfvo type="percentile" val="50"/>
        <cfvo type="max"/>
        <color rgb="FFF8696B"/>
        <color rgb="FFFFEB84"/>
        <color rgb="FF63BE7B"/>
      </colorScale>
    </cfRule>
  </conditionalFormatting>
  <conditionalFormatting sqref="P47">
    <cfRule type="colorScale" priority="54">
      <colorScale>
        <cfvo type="min"/>
        <cfvo type="percentile" val="50"/>
        <cfvo type="max"/>
        <color rgb="FFF8696B"/>
        <color rgb="FFFFEB84"/>
        <color rgb="FF63BE7B"/>
      </colorScale>
    </cfRule>
  </conditionalFormatting>
  <conditionalFormatting sqref="P49">
    <cfRule type="colorScale" priority="53">
      <colorScale>
        <cfvo type="min"/>
        <cfvo type="percentile" val="50"/>
        <cfvo type="max"/>
        <color rgb="FFF8696B"/>
        <color rgb="FFFFEB84"/>
        <color rgb="FF63BE7B"/>
      </colorScale>
    </cfRule>
  </conditionalFormatting>
  <conditionalFormatting sqref="P48">
    <cfRule type="colorScale" priority="52">
      <colorScale>
        <cfvo type="min"/>
        <cfvo type="percentile" val="50"/>
        <cfvo type="max"/>
        <color rgb="FFF8696B"/>
        <color rgb="FFFFEB84"/>
        <color rgb="FF63BE7B"/>
      </colorScale>
    </cfRule>
  </conditionalFormatting>
  <conditionalFormatting sqref="P49">
    <cfRule type="colorScale" priority="50">
      <colorScale>
        <cfvo type="min"/>
        <cfvo type="percentile" val="50"/>
        <cfvo type="max"/>
        <color rgb="FFF8696B"/>
        <color rgb="FFFFEB84"/>
        <color rgb="FF63BE7B"/>
      </colorScale>
    </cfRule>
  </conditionalFormatting>
  <conditionalFormatting sqref="P48">
    <cfRule type="colorScale" priority="49">
      <colorScale>
        <cfvo type="min"/>
        <cfvo type="percentile" val="50"/>
        <cfvo type="max"/>
        <color rgb="FFF8696B"/>
        <color rgb="FFFFEB84"/>
        <color rgb="FF63BE7B"/>
      </colorScale>
    </cfRule>
  </conditionalFormatting>
  <conditionalFormatting sqref="P46">
    <cfRule type="colorScale" priority="48">
      <colorScale>
        <cfvo type="min"/>
        <cfvo type="percentile" val="50"/>
        <cfvo type="max"/>
        <color rgb="FFF8696B"/>
        <color rgb="FFFFEB84"/>
        <color rgb="FF63BE7B"/>
      </colorScale>
    </cfRule>
  </conditionalFormatting>
  <conditionalFormatting sqref="P47">
    <cfRule type="colorScale" priority="47">
      <colorScale>
        <cfvo type="min"/>
        <cfvo type="percentile" val="50"/>
        <cfvo type="max"/>
        <color rgb="FFF8696B"/>
        <color rgb="FFFFEB84"/>
        <color rgb="FF63BE7B"/>
      </colorScale>
    </cfRule>
  </conditionalFormatting>
  <conditionalFormatting sqref="P48">
    <cfRule type="colorScale" priority="46">
      <colorScale>
        <cfvo type="min"/>
        <cfvo type="percentile" val="50"/>
        <cfvo type="max"/>
        <color rgb="FFF8696B"/>
        <color rgb="FFFFEB84"/>
        <color rgb="FF63BE7B"/>
      </colorScale>
    </cfRule>
  </conditionalFormatting>
  <conditionalFormatting sqref="P48">
    <cfRule type="colorScale" priority="45">
      <colorScale>
        <cfvo type="min"/>
        <cfvo type="percentile" val="50"/>
        <cfvo type="max"/>
        <color rgb="FFF8696B"/>
        <color rgb="FFFFEB84"/>
        <color rgb="FF63BE7B"/>
      </colorScale>
    </cfRule>
  </conditionalFormatting>
  <conditionalFormatting sqref="P48">
    <cfRule type="colorScale" priority="44">
      <colorScale>
        <cfvo type="min"/>
        <cfvo type="percentile" val="50"/>
        <cfvo type="max"/>
        <color rgb="FFF8696B"/>
        <color rgb="FFFFEB84"/>
        <color rgb="FF63BE7B"/>
      </colorScale>
    </cfRule>
  </conditionalFormatting>
  <conditionalFormatting sqref="P49">
    <cfRule type="colorScale" priority="42">
      <colorScale>
        <cfvo type="min"/>
        <cfvo type="percentile" val="50"/>
        <cfvo type="max"/>
        <color rgb="FFF8696B"/>
        <color rgb="FFFFEB84"/>
        <color rgb="FF63BE7B"/>
      </colorScale>
    </cfRule>
  </conditionalFormatting>
  <conditionalFormatting sqref="P47">
    <cfRule type="colorScale" priority="41">
      <colorScale>
        <cfvo type="min"/>
        <cfvo type="percentile" val="50"/>
        <cfvo type="max"/>
        <color rgb="FFF8696B"/>
        <color rgb="FFFFEB84"/>
        <color rgb="FF63BE7B"/>
      </colorScale>
    </cfRule>
  </conditionalFormatting>
  <conditionalFormatting sqref="P46">
    <cfRule type="colorScale" priority="40">
      <colorScale>
        <cfvo type="min"/>
        <cfvo type="percentile" val="50"/>
        <cfvo type="max"/>
        <color rgb="FFF8696B"/>
        <color rgb="FFFFEB84"/>
        <color rgb="FF63BE7B"/>
      </colorScale>
    </cfRule>
  </conditionalFormatting>
  <conditionalFormatting sqref="P47">
    <cfRule type="colorScale" priority="39">
      <colorScale>
        <cfvo type="min"/>
        <cfvo type="percentile" val="50"/>
        <cfvo type="max"/>
        <color rgb="FFF8696B"/>
        <color rgb="FFFFEB84"/>
        <color rgb="FF63BE7B"/>
      </colorScale>
    </cfRule>
  </conditionalFormatting>
  <conditionalFormatting sqref="P48">
    <cfRule type="colorScale" priority="37">
      <colorScale>
        <cfvo type="min"/>
        <cfvo type="percentile" val="50"/>
        <cfvo type="max"/>
        <color rgb="FFF8696B"/>
        <color rgb="FFFFEB84"/>
        <color rgb="FF63BE7B"/>
      </colorScale>
    </cfRule>
  </conditionalFormatting>
  <conditionalFormatting sqref="P49">
    <cfRule type="colorScale" priority="34">
      <colorScale>
        <cfvo type="min"/>
        <cfvo type="percentile" val="50"/>
        <cfvo type="max"/>
        <color rgb="FFF8696B"/>
        <color rgb="FFFFEB84"/>
        <color rgb="FF63BE7B"/>
      </colorScale>
    </cfRule>
  </conditionalFormatting>
  <conditionalFormatting sqref="P48">
    <cfRule type="colorScale" priority="33">
      <colorScale>
        <cfvo type="min"/>
        <cfvo type="percentile" val="50"/>
        <cfvo type="max"/>
        <color rgb="FFF8696B"/>
        <color rgb="FFFFEB84"/>
        <color rgb="FF63BE7B"/>
      </colorScale>
    </cfRule>
  </conditionalFormatting>
  <conditionalFormatting sqref="P49">
    <cfRule type="colorScale" priority="31">
      <colorScale>
        <cfvo type="min"/>
        <cfvo type="percentile" val="50"/>
        <cfvo type="max"/>
        <color rgb="FFF8696B"/>
        <color rgb="FFFFEB84"/>
        <color rgb="FF63BE7B"/>
      </colorScale>
    </cfRule>
  </conditionalFormatting>
  <conditionalFormatting sqref="P46">
    <cfRule type="colorScale" priority="30">
      <colorScale>
        <cfvo type="min"/>
        <cfvo type="percentile" val="50"/>
        <cfvo type="max"/>
        <color rgb="FFF8696B"/>
        <color rgb="FFFFEB84"/>
        <color rgb="FF63BE7B"/>
      </colorScale>
    </cfRule>
  </conditionalFormatting>
  <conditionalFormatting sqref="P47">
    <cfRule type="colorScale" priority="28">
      <colorScale>
        <cfvo type="min"/>
        <cfvo type="percentile" val="50"/>
        <cfvo type="max"/>
        <color rgb="FFF8696B"/>
        <color rgb="FFFFEB84"/>
        <color rgb="FF63BE7B"/>
      </colorScale>
    </cfRule>
  </conditionalFormatting>
  <conditionalFormatting sqref="P48">
    <cfRule type="colorScale" priority="27">
      <colorScale>
        <cfvo type="min"/>
        <cfvo type="percentile" val="50"/>
        <cfvo type="max"/>
        <color rgb="FFF8696B"/>
        <color rgb="FFFFEB84"/>
        <color rgb="FF63BE7B"/>
      </colorScale>
    </cfRule>
  </conditionalFormatting>
  <conditionalFormatting sqref="P49">
    <cfRule type="colorScale" priority="25">
      <colorScale>
        <cfvo type="min"/>
        <cfvo type="percentile" val="50"/>
        <cfvo type="max"/>
        <color rgb="FFF8696B"/>
        <color rgb="FFFFEB84"/>
        <color rgb="FF63BE7B"/>
      </colorScale>
    </cfRule>
  </conditionalFormatting>
  <conditionalFormatting sqref="P49">
    <cfRule type="colorScale" priority="24">
      <colorScale>
        <cfvo type="min"/>
        <cfvo type="percentile" val="50"/>
        <cfvo type="max"/>
        <color rgb="FFF8696B"/>
        <color rgb="FFFFEB84"/>
        <color rgb="FF63BE7B"/>
      </colorScale>
    </cfRule>
  </conditionalFormatting>
  <conditionalFormatting sqref="P47">
    <cfRule type="colorScale" priority="23">
      <colorScale>
        <cfvo type="min"/>
        <cfvo type="percentile" val="50"/>
        <cfvo type="max"/>
        <color rgb="FFF8696B"/>
        <color rgb="FFFFEB84"/>
        <color rgb="FF63BE7B"/>
      </colorScale>
    </cfRule>
  </conditionalFormatting>
  <conditionalFormatting sqref="P49">
    <cfRule type="colorScale" priority="22">
      <colorScale>
        <cfvo type="min"/>
        <cfvo type="percentile" val="50"/>
        <cfvo type="max"/>
        <color rgb="FFF8696B"/>
        <color rgb="FFFFEB84"/>
        <color rgb="FF63BE7B"/>
      </colorScale>
    </cfRule>
  </conditionalFormatting>
  <conditionalFormatting sqref="P47">
    <cfRule type="colorScale" priority="20">
      <colorScale>
        <cfvo type="min"/>
        <cfvo type="percentile" val="50"/>
        <cfvo type="max"/>
        <color rgb="FFF8696B"/>
        <color rgb="FFFFEB84"/>
        <color rgb="FF63BE7B"/>
      </colorScale>
    </cfRule>
  </conditionalFormatting>
  <conditionalFormatting sqref="P47">
    <cfRule type="colorScale" priority="19">
      <colorScale>
        <cfvo type="min"/>
        <cfvo type="percentile" val="50"/>
        <cfvo type="max"/>
        <color rgb="FFF8696B"/>
        <color rgb="FFFFEB84"/>
        <color rgb="FF63BE7B"/>
      </colorScale>
    </cfRule>
  </conditionalFormatting>
  <conditionalFormatting sqref="P48">
    <cfRule type="colorScale" priority="18">
      <colorScale>
        <cfvo type="min"/>
        <cfvo type="percentile" val="50"/>
        <cfvo type="max"/>
        <color rgb="FFF8696B"/>
        <color rgb="FFFFEB84"/>
        <color rgb="FF63BE7B"/>
      </colorScale>
    </cfRule>
  </conditionalFormatting>
  <conditionalFormatting sqref="P49">
    <cfRule type="colorScale" priority="16">
      <colorScale>
        <cfvo type="min"/>
        <cfvo type="percentile" val="50"/>
        <cfvo type="max"/>
        <color rgb="FFF8696B"/>
        <color rgb="FFFFEB84"/>
        <color rgb="FF63BE7B"/>
      </colorScale>
    </cfRule>
  </conditionalFormatting>
  <conditionalFormatting sqref="P49">
    <cfRule type="colorScale" priority="15">
      <colorScale>
        <cfvo type="min"/>
        <cfvo type="percentile" val="50"/>
        <cfvo type="max"/>
        <color rgb="FFF8696B"/>
        <color rgb="FFFFEB84"/>
        <color rgb="FF63BE7B"/>
      </colorScale>
    </cfRule>
  </conditionalFormatting>
  <conditionalFormatting sqref="P48">
    <cfRule type="colorScale" priority="14">
      <colorScale>
        <cfvo type="min"/>
        <cfvo type="percentile" val="50"/>
        <cfvo type="max"/>
        <color rgb="FFF8696B"/>
        <color rgb="FFFFEB84"/>
        <color rgb="FF63BE7B"/>
      </colorScale>
    </cfRule>
  </conditionalFormatting>
  <conditionalFormatting sqref="P47">
    <cfRule type="colorScale" priority="12">
      <colorScale>
        <cfvo type="min"/>
        <cfvo type="percentile" val="50"/>
        <cfvo type="max"/>
        <color rgb="FFF8696B"/>
        <color rgb="FFFFEB84"/>
        <color rgb="FF63BE7B"/>
      </colorScale>
    </cfRule>
  </conditionalFormatting>
  <conditionalFormatting sqref="P48">
    <cfRule type="colorScale" priority="11">
      <colorScale>
        <cfvo type="min"/>
        <cfvo type="percentile" val="50"/>
        <cfvo type="max"/>
        <color rgb="FFF8696B"/>
        <color rgb="FFFFEB84"/>
        <color rgb="FF63BE7B"/>
      </colorScale>
    </cfRule>
  </conditionalFormatting>
  <conditionalFormatting sqref="P49">
    <cfRule type="colorScale" priority="9">
      <colorScale>
        <cfvo type="min"/>
        <cfvo type="percentile" val="50"/>
        <cfvo type="max"/>
        <color rgb="FFF8696B"/>
        <color rgb="FFFFEB84"/>
        <color rgb="FF63BE7B"/>
      </colorScale>
    </cfRule>
  </conditionalFormatting>
  <conditionalFormatting sqref="P47">
    <cfRule type="colorScale" priority="6">
      <colorScale>
        <cfvo type="min"/>
        <cfvo type="percentile" val="50"/>
        <cfvo type="max"/>
        <color rgb="FFF8696B"/>
        <color rgb="FFFFEB84"/>
        <color rgb="FF63BE7B"/>
      </colorScale>
    </cfRule>
  </conditionalFormatting>
  <conditionalFormatting sqref="P48">
    <cfRule type="colorScale" priority="5">
      <colorScale>
        <cfvo type="min"/>
        <cfvo type="percentile" val="50"/>
        <cfvo type="max"/>
        <color rgb="FFF8696B"/>
        <color rgb="FFFFEB84"/>
        <color rgb="FF63BE7B"/>
      </colorScale>
    </cfRule>
  </conditionalFormatting>
  <conditionalFormatting sqref="P49">
    <cfRule type="colorScale" priority="3">
      <colorScale>
        <cfvo type="min"/>
        <cfvo type="percentile" val="50"/>
        <cfvo type="max"/>
        <color rgb="FFF8696B"/>
        <color rgb="FFFFEB84"/>
        <color rgb="FF63BE7B"/>
      </colorScale>
    </cfRule>
  </conditionalFormatting>
  <conditionalFormatting sqref="P49">
    <cfRule type="colorScale" priority="2">
      <colorScale>
        <cfvo type="min"/>
        <cfvo type="percentile" val="50"/>
        <cfvo type="max"/>
        <color rgb="FFF8696B"/>
        <color rgb="FFFFEB84"/>
        <color rgb="FF63BE7B"/>
      </colorScale>
    </cfRule>
  </conditionalFormatting>
  <conditionalFormatting sqref="P6:P9">
    <cfRule type="colorScale" priority="6427">
      <colorScale>
        <cfvo type="min"/>
        <cfvo type="percentile" val="50"/>
        <cfvo type="max"/>
        <color rgb="FFF8696B"/>
        <color rgb="FFFFEB84"/>
        <color rgb="FF63BE7B"/>
      </colorScale>
    </cfRule>
  </conditionalFormatting>
  <conditionalFormatting sqref="P10:P13">
    <cfRule type="colorScale" priority="6434">
      <colorScale>
        <cfvo type="min"/>
        <cfvo type="percentile" val="50"/>
        <cfvo type="max"/>
        <color rgb="FFF8696B"/>
        <color rgb="FFFFEB84"/>
        <color rgb="FF63BE7B"/>
      </colorScale>
    </cfRule>
  </conditionalFormatting>
  <conditionalFormatting sqref="P14:P17">
    <cfRule type="colorScale" priority="6467">
      <colorScale>
        <cfvo type="min"/>
        <cfvo type="percentile" val="50"/>
        <cfvo type="max"/>
        <color rgb="FFF8696B"/>
        <color rgb="FFFFEB84"/>
        <color rgb="FF63BE7B"/>
      </colorScale>
    </cfRule>
  </conditionalFormatting>
  <conditionalFormatting sqref="P18:P21">
    <cfRule type="colorScale" priority="6500">
      <colorScale>
        <cfvo type="min"/>
        <cfvo type="percentile" val="50"/>
        <cfvo type="max"/>
        <color rgb="FFF8696B"/>
        <color rgb="FFFFEB84"/>
        <color rgb="FF63BE7B"/>
      </colorScale>
    </cfRule>
  </conditionalFormatting>
  <conditionalFormatting sqref="P6:P21">
    <cfRule type="colorScale" priority="6530">
      <colorScale>
        <cfvo type="min"/>
        <cfvo type="percentile" val="50"/>
        <cfvo type="max"/>
        <color rgb="FFF8696B"/>
        <color rgb="FFFFEB84"/>
        <color rgb="FF63BE7B"/>
      </colorScale>
    </cfRule>
  </conditionalFormatting>
  <conditionalFormatting sqref="P22:P25">
    <cfRule type="colorScale" priority="6535">
      <colorScale>
        <cfvo type="min"/>
        <cfvo type="percentile" val="50"/>
        <cfvo type="max"/>
        <color rgb="FFF8696B"/>
        <color rgb="FFFFEB84"/>
        <color rgb="FF63BE7B"/>
      </colorScale>
    </cfRule>
  </conditionalFormatting>
  <conditionalFormatting sqref="P26:P29">
    <cfRule type="colorScale" priority="6566">
      <colorScale>
        <cfvo type="min"/>
        <cfvo type="percentile" val="50"/>
        <cfvo type="max"/>
        <color rgb="FFF8696B"/>
        <color rgb="FFFFEB84"/>
        <color rgb="FF63BE7B"/>
      </colorScale>
    </cfRule>
  </conditionalFormatting>
  <conditionalFormatting sqref="P30:P33">
    <cfRule type="colorScale" priority="6599">
      <colorScale>
        <cfvo type="min"/>
        <cfvo type="percentile" val="50"/>
        <cfvo type="max"/>
        <color rgb="FFF8696B"/>
        <color rgb="FFFFEB84"/>
        <color rgb="FF63BE7B"/>
      </colorScale>
    </cfRule>
  </conditionalFormatting>
  <conditionalFormatting sqref="P34:P37">
    <cfRule type="colorScale" priority="6632">
      <colorScale>
        <cfvo type="min"/>
        <cfvo type="percentile" val="50"/>
        <cfvo type="max"/>
        <color rgb="FFF8696B"/>
        <color rgb="FFFFEB84"/>
        <color rgb="FF63BE7B"/>
      </colorScale>
    </cfRule>
  </conditionalFormatting>
  <conditionalFormatting sqref="P22:P37">
    <cfRule type="colorScale" priority="6654">
      <colorScale>
        <cfvo type="min"/>
        <cfvo type="percentile" val="50"/>
        <cfvo type="max"/>
        <color rgb="FFF8696B"/>
        <color rgb="FFFFEB84"/>
        <color rgb="FF63BE7B"/>
      </colorScale>
    </cfRule>
  </conditionalFormatting>
  <conditionalFormatting sqref="P38:P41">
    <cfRule type="colorScale" priority="6667">
      <colorScale>
        <cfvo type="min"/>
        <cfvo type="percentile" val="50"/>
        <cfvo type="max"/>
        <color rgb="FFF8696B"/>
        <color rgb="FFFFEB84"/>
        <color rgb="FF63BE7B"/>
      </colorScale>
    </cfRule>
  </conditionalFormatting>
  <conditionalFormatting sqref="P42:P45">
    <cfRule type="colorScale" priority="6698">
      <colorScale>
        <cfvo type="min"/>
        <cfvo type="percentile" val="50"/>
        <cfvo type="max"/>
        <color rgb="FFF8696B"/>
        <color rgb="FFFFEB84"/>
        <color rgb="FF63BE7B"/>
      </colorScale>
    </cfRule>
  </conditionalFormatting>
  <conditionalFormatting sqref="P46:P49">
    <cfRule type="colorScale" priority="6731">
      <colorScale>
        <cfvo type="min"/>
        <cfvo type="percentile" val="50"/>
        <cfvo type="max"/>
        <color rgb="FFF8696B"/>
        <color rgb="FFFFEB84"/>
        <color rgb="FF63BE7B"/>
      </colorScale>
    </cfRule>
  </conditionalFormatting>
  <conditionalFormatting sqref="P38:P49">
    <cfRule type="colorScale" priority="6753">
      <colorScale>
        <cfvo type="min"/>
        <cfvo type="percentile" val="50"/>
        <cfvo type="max"/>
        <color rgb="FFF8696B"/>
        <color rgb="FFFFEB84"/>
        <color rgb="FF63BE7B"/>
      </colorScale>
    </cfRule>
  </conditionalFormatting>
  <conditionalFormatting sqref="P50:P53">
    <cfRule type="colorScale" priority="6766">
      <colorScale>
        <cfvo type="min"/>
        <cfvo type="percentile" val="50"/>
        <cfvo type="max"/>
        <color rgb="FFF8696B"/>
        <color rgb="FFFFEB84"/>
        <color rgb="FF63BE7B"/>
      </colorScale>
    </cfRule>
  </conditionalFormatting>
  <conditionalFormatting sqref="P54:P57">
    <cfRule type="colorScale" priority="6789">
      <colorScale>
        <cfvo type="min"/>
        <cfvo type="percentile" val="50"/>
        <cfvo type="max"/>
        <color rgb="FFF8696B"/>
        <color rgb="FFFFEB84"/>
        <color rgb="FF63BE7B"/>
      </colorScale>
    </cfRule>
  </conditionalFormatting>
  <conditionalFormatting sqref="P58:P61">
    <cfRule type="colorScale" priority="6820">
      <colorScale>
        <cfvo type="min"/>
        <cfvo type="percentile" val="50"/>
        <cfvo type="max"/>
        <color rgb="FFF8696B"/>
        <color rgb="FFFFEB84"/>
        <color rgb="FF63BE7B"/>
      </colorScale>
    </cfRule>
  </conditionalFormatting>
  <conditionalFormatting sqref="P62:P65">
    <cfRule type="colorScale" priority="6851">
      <colorScale>
        <cfvo type="min"/>
        <cfvo type="percentile" val="50"/>
        <cfvo type="max"/>
        <color rgb="FFF8696B"/>
        <color rgb="FFFFEB84"/>
        <color rgb="FF63BE7B"/>
      </colorScale>
    </cfRule>
  </conditionalFormatting>
  <conditionalFormatting sqref="P50:P65">
    <cfRule type="colorScale" priority="6871">
      <colorScale>
        <cfvo type="min"/>
        <cfvo type="percentile" val="50"/>
        <cfvo type="max"/>
        <color rgb="FFF8696B"/>
        <color rgb="FFFFEB84"/>
        <color rgb="FF63BE7B"/>
      </colorScale>
    </cfRule>
  </conditionalFormatting>
  <conditionalFormatting sqref="P66:P69">
    <cfRule type="colorScale" priority="6882">
      <colorScale>
        <cfvo type="min"/>
        <cfvo type="percentile" val="50"/>
        <cfvo type="max"/>
        <color rgb="FFF8696B"/>
        <color rgb="FFFFEB84"/>
        <color rgb="FF63BE7B"/>
      </colorScale>
    </cfRule>
  </conditionalFormatting>
  <conditionalFormatting sqref="P70:P73">
    <cfRule type="colorScale" priority="6915">
      <colorScale>
        <cfvo type="min"/>
        <cfvo type="percentile" val="50"/>
        <cfvo type="max"/>
        <color rgb="FFF8696B"/>
        <color rgb="FFFFEB84"/>
        <color rgb="FF63BE7B"/>
      </colorScale>
    </cfRule>
  </conditionalFormatting>
  <conditionalFormatting sqref="P74:P77">
    <cfRule type="colorScale" priority="6950">
      <colorScale>
        <cfvo type="min"/>
        <cfvo type="percentile" val="50"/>
        <cfvo type="max"/>
        <color rgb="FFF8696B"/>
        <color rgb="FFFFEB84"/>
        <color rgb="FF63BE7B"/>
      </colorScale>
    </cfRule>
  </conditionalFormatting>
  <conditionalFormatting sqref="P78:P81">
    <cfRule type="colorScale" priority="6981">
      <colorScale>
        <cfvo type="min"/>
        <cfvo type="percentile" val="50"/>
        <cfvo type="max"/>
        <color rgb="FFF8696B"/>
        <color rgb="FFFFEB84"/>
        <color rgb="FF63BE7B"/>
      </colorScale>
    </cfRule>
  </conditionalFormatting>
  <conditionalFormatting sqref="P74:P81">
    <cfRule type="colorScale" priority="7003">
      <colorScale>
        <cfvo type="min"/>
        <cfvo type="percentile" val="50"/>
        <cfvo type="max"/>
        <color rgb="FFF8696B"/>
        <color rgb="FFFFEB84"/>
        <color rgb="FF63BE7B"/>
      </colorScale>
    </cfRule>
  </conditionalFormatting>
  <conditionalFormatting sqref="P82:P85">
    <cfRule type="colorScale" priority="7016">
      <colorScale>
        <cfvo type="min"/>
        <cfvo type="percentile" val="50"/>
        <cfvo type="max"/>
        <color rgb="FFF8696B"/>
        <color rgb="FFFFEB84"/>
        <color rgb="FF63BE7B"/>
      </colorScale>
    </cfRule>
  </conditionalFormatting>
  <conditionalFormatting sqref="P86:P89">
    <cfRule type="colorScale" priority="7047">
      <colorScale>
        <cfvo type="min"/>
        <cfvo type="percentile" val="50"/>
        <cfvo type="max"/>
        <color rgb="FFF8696B"/>
        <color rgb="FFFFEB84"/>
        <color rgb="FF63BE7B"/>
      </colorScale>
    </cfRule>
  </conditionalFormatting>
  <conditionalFormatting sqref="P90:P93">
    <cfRule type="colorScale" priority="7080">
      <colorScale>
        <cfvo type="min"/>
        <cfvo type="percentile" val="50"/>
        <cfvo type="max"/>
        <color rgb="FFF8696B"/>
        <color rgb="FFFFEB84"/>
        <color rgb="FF63BE7B"/>
      </colorScale>
    </cfRule>
  </conditionalFormatting>
  <conditionalFormatting sqref="P82:P93">
    <cfRule type="colorScale" priority="7102">
      <colorScale>
        <cfvo type="min"/>
        <cfvo type="percentile" val="50"/>
        <cfvo type="max"/>
        <color rgb="FFF8696B"/>
        <color rgb="FFFFEB84"/>
        <color rgb="FF63BE7B"/>
      </colorScale>
    </cfRule>
  </conditionalFormatting>
  <conditionalFormatting sqref="Q6:Q93">
    <cfRule type="colorScale" priority="7104">
      <colorScale>
        <cfvo type="min"/>
        <cfvo type="percentile" val="50"/>
        <cfvo type="max"/>
        <color rgb="FFF8696B"/>
        <color rgb="FFFFEB84"/>
        <color rgb="FF63BE7B"/>
      </colorScale>
    </cfRule>
  </conditionalFormatting>
  <conditionalFormatting sqref="O6:O93">
    <cfRule type="colorScale" priority="7106">
      <colorScale>
        <cfvo type="min"/>
        <cfvo type="percentile" val="50"/>
        <cfvo type="max"/>
        <color rgb="FFF8696B"/>
        <color rgb="FFFFEB84"/>
        <color rgb="FF63BE7B"/>
      </colorScale>
    </cfRule>
  </conditionalFormatting>
  <conditionalFormatting sqref="V6:V93">
    <cfRule type="colorScale" priority="7108">
      <colorScale>
        <cfvo type="min"/>
        <cfvo type="percentile" val="50"/>
        <cfvo type="max"/>
        <color rgb="FFF8696B"/>
        <color rgb="FFFFEB84"/>
        <color rgb="FF63BE7B"/>
      </colorScale>
    </cfRule>
  </conditionalFormatting>
  <conditionalFormatting sqref="X6:X93">
    <cfRule type="colorScale" priority="7110">
      <colorScale>
        <cfvo type="min"/>
        <cfvo type="percentile" val="50"/>
        <cfvo type="max"/>
        <color rgb="FFF8696B"/>
        <color rgb="FFFFEB84"/>
        <color rgb="FF63BE7B"/>
      </colorScale>
    </cfRule>
  </conditionalFormatting>
  <conditionalFormatting sqref="P6:P93">
    <cfRule type="colorScale" priority="7112">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DDDDC-D902-4E73-BF7B-605EC3BAD98D}">
  <dimension ref="A1:AB93"/>
  <sheetViews>
    <sheetView workbookViewId="0">
      <pane ySplit="1" topLeftCell="A2" activePane="bottomLeft" state="frozen"/>
      <selection pane="bottomLeft" activeCell="N1" sqref="N1"/>
    </sheetView>
  </sheetViews>
  <sheetFormatPr defaultRowHeight="14.4" x14ac:dyDescent="0.3"/>
  <cols>
    <col min="3" max="3" width="12.6640625" customWidth="1"/>
    <col min="4" max="4" width="15.77734375" bestFit="1" customWidth="1"/>
    <col min="5" max="5" width="8" customWidth="1"/>
    <col min="6" max="6" width="15.44140625" customWidth="1"/>
    <col min="7" max="10" width="21" customWidth="1"/>
    <col min="11" max="11" width="11.109375" customWidth="1"/>
    <col min="12" max="12" width="11.44140625" customWidth="1"/>
    <col min="13" max="13" width="20.6640625" customWidth="1"/>
    <col min="15" max="15" width="9" customWidth="1"/>
    <col min="16" max="16" width="10.44140625" customWidth="1"/>
    <col min="17" max="17" width="14.21875" customWidth="1"/>
    <col min="18" max="18" width="16.5546875" customWidth="1"/>
    <col min="19" max="19" width="10.6640625" customWidth="1"/>
    <col min="20" max="20" width="12.44140625" customWidth="1"/>
    <col min="21" max="21" width="9.5546875" customWidth="1"/>
    <col min="22" max="22" width="14.33203125" customWidth="1"/>
    <col min="23" max="23" width="10.77734375" customWidth="1"/>
    <col min="24" max="24" width="13.5546875" customWidth="1"/>
    <col min="25" max="25" width="10.44140625" customWidth="1"/>
    <col min="26" max="26" width="12.33203125" customWidth="1"/>
    <col min="27" max="27" width="12.5546875" customWidth="1"/>
    <col min="28" max="28" width="13.33203125" customWidth="1"/>
  </cols>
  <sheetData>
    <row r="1" spans="1:28" ht="43.2" x14ac:dyDescent="0.3">
      <c r="A1" s="188" t="s">
        <v>157</v>
      </c>
      <c r="B1" s="188" t="s">
        <v>9</v>
      </c>
      <c r="C1" s="189" t="s">
        <v>158</v>
      </c>
      <c r="D1" s="189" t="s">
        <v>53</v>
      </c>
      <c r="E1" s="194" t="s">
        <v>0</v>
      </c>
      <c r="F1" s="69" t="s">
        <v>169</v>
      </c>
      <c r="G1" s="180" t="s">
        <v>159</v>
      </c>
      <c r="H1" s="180" t="s">
        <v>160</v>
      </c>
      <c r="I1" s="180" t="s">
        <v>161</v>
      </c>
      <c r="J1" s="180" t="s">
        <v>162</v>
      </c>
      <c r="K1" s="326" t="s">
        <v>146</v>
      </c>
      <c r="L1" s="327"/>
      <c r="M1" s="180" t="s">
        <v>163</v>
      </c>
      <c r="O1" s="188" t="s">
        <v>157</v>
      </c>
      <c r="P1" s="188" t="s">
        <v>9</v>
      </c>
      <c r="Q1" s="189" t="s">
        <v>158</v>
      </c>
      <c r="R1" s="189" t="s">
        <v>53</v>
      </c>
      <c r="S1" s="328" t="s">
        <v>164</v>
      </c>
      <c r="T1" s="329"/>
      <c r="U1" s="328" t="s">
        <v>165</v>
      </c>
      <c r="V1" s="329"/>
      <c r="W1" s="328" t="s">
        <v>166</v>
      </c>
      <c r="X1" s="329"/>
      <c r="Y1" s="328" t="s">
        <v>167</v>
      </c>
      <c r="Z1" s="329"/>
      <c r="AA1" s="326" t="s">
        <v>168</v>
      </c>
      <c r="AB1" s="327"/>
    </row>
    <row r="2" spans="1:28" x14ac:dyDescent="0.3">
      <c r="A2" s="9" t="s">
        <v>170</v>
      </c>
      <c r="B2" s="9" t="s">
        <v>170</v>
      </c>
      <c r="C2" s="9" t="s">
        <v>171</v>
      </c>
      <c r="D2" s="9" t="s">
        <v>174</v>
      </c>
      <c r="E2" s="196">
        <v>21</v>
      </c>
      <c r="F2" s="195" t="s">
        <v>178</v>
      </c>
      <c r="G2" s="196">
        <v>711</v>
      </c>
      <c r="H2" s="196">
        <v>228</v>
      </c>
      <c r="I2" s="196">
        <v>483</v>
      </c>
      <c r="J2" s="196">
        <v>276</v>
      </c>
      <c r="K2" s="196">
        <v>207</v>
      </c>
      <c r="L2" s="6">
        <v>0.29113924050632911</v>
      </c>
      <c r="M2" s="5" t="s">
        <v>4</v>
      </c>
      <c r="O2" s="9" t="s">
        <v>170</v>
      </c>
      <c r="P2" s="9" t="s">
        <v>170</v>
      </c>
      <c r="Q2" s="9" t="s">
        <v>171</v>
      </c>
      <c r="R2" s="9" t="s">
        <v>174</v>
      </c>
      <c r="S2" s="196">
        <v>206</v>
      </c>
      <c r="T2" s="6">
        <v>0.40792079207920789</v>
      </c>
      <c r="U2" s="196">
        <v>61</v>
      </c>
      <c r="V2" s="6">
        <v>0.12079207920792079</v>
      </c>
      <c r="W2" s="196">
        <v>145</v>
      </c>
      <c r="X2" s="6">
        <v>0.28712871287128711</v>
      </c>
      <c r="Y2" s="196">
        <v>-4</v>
      </c>
      <c r="Z2" s="6">
        <v>-7.9207920792079209E-3</v>
      </c>
      <c r="AA2" s="5">
        <v>149</v>
      </c>
      <c r="AB2" s="6">
        <v>0.29504950495049503</v>
      </c>
    </row>
    <row r="3" spans="1:28" x14ac:dyDescent="0.3">
      <c r="A3" s="9" t="s">
        <v>170</v>
      </c>
      <c r="B3" s="9" t="s">
        <v>170</v>
      </c>
      <c r="C3" s="9" t="s">
        <v>171</v>
      </c>
      <c r="D3" s="9" t="s">
        <v>175</v>
      </c>
      <c r="E3" s="196">
        <v>24</v>
      </c>
      <c r="F3" s="195" t="s">
        <v>178</v>
      </c>
      <c r="G3" s="196">
        <v>139</v>
      </c>
      <c r="H3" s="196">
        <v>87</v>
      </c>
      <c r="I3" s="196">
        <v>52</v>
      </c>
      <c r="J3" s="196">
        <v>257</v>
      </c>
      <c r="K3" s="196">
        <v>-205</v>
      </c>
      <c r="L3" s="6">
        <v>-1.474820143884892</v>
      </c>
      <c r="M3" s="5" t="s">
        <v>2</v>
      </c>
      <c r="O3" s="9" t="s">
        <v>170</v>
      </c>
      <c r="P3" s="9" t="s">
        <v>170</v>
      </c>
      <c r="Q3" s="9" t="s">
        <v>171</v>
      </c>
      <c r="R3" s="9" t="s">
        <v>175</v>
      </c>
      <c r="S3" s="196">
        <v>12</v>
      </c>
      <c r="T3" s="6">
        <v>9.4488188976377951E-2</v>
      </c>
      <c r="U3" s="196">
        <v>5</v>
      </c>
      <c r="V3" s="6">
        <v>3.937007874015748E-2</v>
      </c>
      <c r="W3" s="196">
        <v>7</v>
      </c>
      <c r="X3" s="6">
        <v>5.5118110236220472E-2</v>
      </c>
      <c r="Y3" s="196">
        <v>45</v>
      </c>
      <c r="Z3" s="6">
        <v>0.3543307086614173</v>
      </c>
      <c r="AA3" s="5">
        <v>-38</v>
      </c>
      <c r="AB3" s="6">
        <v>-0.29921259842519687</v>
      </c>
    </row>
    <row r="4" spans="1:28" x14ac:dyDescent="0.3">
      <c r="A4" s="9" t="s">
        <v>170</v>
      </c>
      <c r="B4" s="9" t="s">
        <v>170</v>
      </c>
      <c r="C4" s="9" t="s">
        <v>171</v>
      </c>
      <c r="D4" s="9" t="s">
        <v>176</v>
      </c>
      <c r="E4" s="196">
        <v>17</v>
      </c>
      <c r="F4" s="195" t="s">
        <v>178</v>
      </c>
      <c r="G4" s="196">
        <v>254</v>
      </c>
      <c r="H4" s="196">
        <v>118</v>
      </c>
      <c r="I4" s="196">
        <v>136</v>
      </c>
      <c r="J4" s="196">
        <v>191</v>
      </c>
      <c r="K4" s="196">
        <v>-55</v>
      </c>
      <c r="L4" s="6">
        <v>-0.21653543307086615</v>
      </c>
      <c r="M4" s="5" t="s">
        <v>2</v>
      </c>
      <c r="O4" s="9" t="s">
        <v>170</v>
      </c>
      <c r="P4" s="9" t="s">
        <v>170</v>
      </c>
      <c r="Q4" s="9" t="s">
        <v>171</v>
      </c>
      <c r="R4" s="9" t="s">
        <v>176</v>
      </c>
      <c r="S4" s="196">
        <v>55</v>
      </c>
      <c r="T4" s="6">
        <v>0.27638190954773867</v>
      </c>
      <c r="U4" s="196">
        <v>18</v>
      </c>
      <c r="V4" s="6">
        <v>9.0452261306532666E-2</v>
      </c>
      <c r="W4" s="196">
        <v>37</v>
      </c>
      <c r="X4" s="6">
        <v>0.18592964824120603</v>
      </c>
      <c r="Y4" s="196">
        <v>9</v>
      </c>
      <c r="Z4" s="6">
        <v>4.5226130653266333E-2</v>
      </c>
      <c r="AA4" s="5">
        <v>28</v>
      </c>
      <c r="AB4" s="6">
        <v>0.1407035175879397</v>
      </c>
    </row>
    <row r="5" spans="1:28" x14ac:dyDescent="0.3">
      <c r="A5" s="9" t="s">
        <v>170</v>
      </c>
      <c r="B5" s="9" t="s">
        <v>170</v>
      </c>
      <c r="C5" s="9" t="s">
        <v>171</v>
      </c>
      <c r="D5" s="9" t="s">
        <v>177</v>
      </c>
      <c r="E5" s="196">
        <v>25</v>
      </c>
      <c r="F5" s="195" t="s">
        <v>178</v>
      </c>
      <c r="G5" s="196">
        <v>659</v>
      </c>
      <c r="H5" s="196">
        <v>362</v>
      </c>
      <c r="I5" s="196">
        <v>297</v>
      </c>
      <c r="J5" s="196">
        <v>219</v>
      </c>
      <c r="K5" s="196">
        <v>78</v>
      </c>
      <c r="L5" s="6">
        <v>0.11836115326251896</v>
      </c>
      <c r="M5" s="5" t="s">
        <v>3</v>
      </c>
      <c r="O5" s="9" t="s">
        <v>170</v>
      </c>
      <c r="P5" s="9" t="s">
        <v>170</v>
      </c>
      <c r="Q5" s="9" t="s">
        <v>171</v>
      </c>
      <c r="R5" s="9" t="s">
        <v>177</v>
      </c>
      <c r="S5" s="196">
        <v>80</v>
      </c>
      <c r="T5" s="6">
        <v>0.1381692573402418</v>
      </c>
      <c r="U5" s="196">
        <v>35</v>
      </c>
      <c r="V5" s="6">
        <v>6.0449050086355788E-2</v>
      </c>
      <c r="W5" s="196">
        <v>45</v>
      </c>
      <c r="X5" s="6">
        <v>7.7720207253886009E-2</v>
      </c>
      <c r="Y5" s="196">
        <v>29</v>
      </c>
      <c r="Z5" s="6">
        <v>5.0086355785837651E-2</v>
      </c>
      <c r="AA5" s="5">
        <v>16</v>
      </c>
      <c r="AB5" s="6">
        <v>2.7633851468048358E-2</v>
      </c>
    </row>
    <row r="6" spans="1:28" x14ac:dyDescent="0.3">
      <c r="A6" s="56" t="s">
        <v>10</v>
      </c>
      <c r="B6" s="56" t="s">
        <v>11</v>
      </c>
      <c r="C6" s="56" t="s">
        <v>21</v>
      </c>
      <c r="D6" s="9" t="s">
        <v>174</v>
      </c>
      <c r="E6" s="196">
        <v>21</v>
      </c>
      <c r="F6" s="195" t="s">
        <v>178</v>
      </c>
      <c r="G6" s="196">
        <v>23</v>
      </c>
      <c r="H6" s="196">
        <v>4</v>
      </c>
      <c r="I6" s="196">
        <v>19</v>
      </c>
      <c r="J6" s="196">
        <v>43</v>
      </c>
      <c r="K6" s="196">
        <v>-24</v>
      </c>
      <c r="L6" s="6">
        <v>-1.0434782608695652</v>
      </c>
      <c r="M6" s="5" t="s">
        <v>2</v>
      </c>
      <c r="O6" s="56" t="s">
        <v>10</v>
      </c>
      <c r="P6" s="56" t="s">
        <v>11</v>
      </c>
      <c r="Q6" s="56" t="s">
        <v>21</v>
      </c>
      <c r="R6" s="9" t="s">
        <v>174</v>
      </c>
      <c r="S6" s="196">
        <v>23</v>
      </c>
      <c r="T6" s="6" t="s">
        <v>46</v>
      </c>
      <c r="U6" s="196">
        <v>4</v>
      </c>
      <c r="V6" s="6" t="s">
        <v>46</v>
      </c>
      <c r="W6" s="196">
        <v>19</v>
      </c>
      <c r="X6" s="6" t="s">
        <v>46</v>
      </c>
      <c r="Y6" s="196">
        <v>-10</v>
      </c>
      <c r="Z6" s="6" t="s">
        <v>46</v>
      </c>
      <c r="AA6" s="5">
        <v>29</v>
      </c>
      <c r="AB6" s="6" t="s">
        <v>46</v>
      </c>
    </row>
    <row r="7" spans="1:28" x14ac:dyDescent="0.3">
      <c r="A7" s="56" t="s">
        <v>10</v>
      </c>
      <c r="B7" s="56" t="s">
        <v>11</v>
      </c>
      <c r="C7" s="56" t="s">
        <v>21</v>
      </c>
      <c r="D7" s="9" t="s">
        <v>175</v>
      </c>
      <c r="E7" s="196">
        <v>24</v>
      </c>
      <c r="F7" s="195" t="s">
        <v>178</v>
      </c>
      <c r="G7" s="196"/>
      <c r="H7" s="196"/>
      <c r="I7" s="196"/>
      <c r="J7" s="196">
        <v>33</v>
      </c>
      <c r="K7" s="196">
        <v>-33</v>
      </c>
      <c r="L7" s="6">
        <v>-1</v>
      </c>
      <c r="M7" s="5" t="s">
        <v>46</v>
      </c>
      <c r="O7" s="56" t="s">
        <v>10</v>
      </c>
      <c r="P7" s="56" t="s">
        <v>11</v>
      </c>
      <c r="Q7" s="56" t="s">
        <v>21</v>
      </c>
      <c r="R7" s="9" t="s">
        <v>175</v>
      </c>
      <c r="S7" s="196">
        <v>0</v>
      </c>
      <c r="T7" s="6" t="s">
        <v>46</v>
      </c>
      <c r="U7" s="196">
        <v>0</v>
      </c>
      <c r="V7" s="6" t="s">
        <v>46</v>
      </c>
      <c r="W7" s="196">
        <v>0</v>
      </c>
      <c r="X7" s="6" t="s">
        <v>46</v>
      </c>
      <c r="Y7" s="196">
        <v>3</v>
      </c>
      <c r="Z7" s="6" t="s">
        <v>46</v>
      </c>
      <c r="AA7" s="5">
        <v>-3</v>
      </c>
      <c r="AB7" s="6" t="s">
        <v>46</v>
      </c>
    </row>
    <row r="8" spans="1:28" x14ac:dyDescent="0.3">
      <c r="A8" s="56" t="s">
        <v>10</v>
      </c>
      <c r="B8" s="56" t="s">
        <v>11</v>
      </c>
      <c r="C8" s="56" t="s">
        <v>21</v>
      </c>
      <c r="D8" s="9" t="s">
        <v>176</v>
      </c>
      <c r="E8" s="196">
        <v>17</v>
      </c>
      <c r="F8" s="195" t="s">
        <v>178</v>
      </c>
      <c r="G8" s="196">
        <v>29</v>
      </c>
      <c r="H8" s="196">
        <v>3</v>
      </c>
      <c r="I8" s="196">
        <v>26</v>
      </c>
      <c r="J8" s="196">
        <v>35</v>
      </c>
      <c r="K8" s="196">
        <v>-9</v>
      </c>
      <c r="L8" s="6">
        <v>-0.31034482758620691</v>
      </c>
      <c r="M8" s="5" t="s">
        <v>2</v>
      </c>
      <c r="O8" s="56" t="s">
        <v>10</v>
      </c>
      <c r="P8" s="56" t="s">
        <v>11</v>
      </c>
      <c r="Q8" s="56" t="s">
        <v>21</v>
      </c>
      <c r="R8" s="9" t="s">
        <v>176</v>
      </c>
      <c r="S8" s="196">
        <v>6</v>
      </c>
      <c r="T8" s="6">
        <v>0.2608695652173913</v>
      </c>
      <c r="U8" s="196">
        <v>-1</v>
      </c>
      <c r="V8" s="6">
        <v>-4.3478260869565216E-2</v>
      </c>
      <c r="W8" s="196">
        <v>7</v>
      </c>
      <c r="X8" s="6">
        <v>0.30434782608695654</v>
      </c>
      <c r="Y8" s="196">
        <v>-3</v>
      </c>
      <c r="Z8" s="6">
        <v>-0.13043478260869565</v>
      </c>
      <c r="AA8" s="5">
        <v>10</v>
      </c>
      <c r="AB8" s="6">
        <v>0.43478260869565216</v>
      </c>
    </row>
    <row r="9" spans="1:28" x14ac:dyDescent="0.3">
      <c r="A9" s="56" t="s">
        <v>10</v>
      </c>
      <c r="B9" s="56" t="s">
        <v>11</v>
      </c>
      <c r="C9" s="56" t="s">
        <v>21</v>
      </c>
      <c r="D9" s="9" t="s">
        <v>177</v>
      </c>
      <c r="E9" s="196">
        <v>25</v>
      </c>
      <c r="F9" s="195" t="s">
        <v>178</v>
      </c>
      <c r="G9" s="196">
        <v>51</v>
      </c>
      <c r="H9" s="196">
        <v>29</v>
      </c>
      <c r="I9" s="196">
        <v>22</v>
      </c>
      <c r="J9" s="196">
        <v>24</v>
      </c>
      <c r="K9" s="196">
        <v>-2</v>
      </c>
      <c r="L9" s="6">
        <v>-3.9215686274509803E-2</v>
      </c>
      <c r="M9" s="5" t="s">
        <v>3</v>
      </c>
      <c r="O9" s="56" t="s">
        <v>10</v>
      </c>
      <c r="P9" s="56" t="s">
        <v>11</v>
      </c>
      <c r="Q9" s="56" t="s">
        <v>21</v>
      </c>
      <c r="R9" s="9" t="s">
        <v>177</v>
      </c>
      <c r="S9" s="196">
        <v>-11</v>
      </c>
      <c r="T9" s="6">
        <v>-0.17741935483870969</v>
      </c>
      <c r="U9" s="196">
        <v>2</v>
      </c>
      <c r="V9" s="6">
        <v>3.2258064516129031E-2</v>
      </c>
      <c r="W9" s="196">
        <v>-13</v>
      </c>
      <c r="X9" s="6">
        <v>-0.20967741935483872</v>
      </c>
      <c r="Y9" s="196">
        <v>-9</v>
      </c>
      <c r="Z9" s="6">
        <v>-0.14516129032258066</v>
      </c>
      <c r="AA9" s="5">
        <v>-4</v>
      </c>
      <c r="AB9" s="6">
        <v>-6.4516129032258063E-2</v>
      </c>
    </row>
    <row r="10" spans="1:28" x14ac:dyDescent="0.3">
      <c r="A10" s="10" t="s">
        <v>10</v>
      </c>
      <c r="B10" s="10" t="s">
        <v>12</v>
      </c>
      <c r="C10" s="10" t="s">
        <v>22</v>
      </c>
      <c r="D10" s="9" t="s">
        <v>174</v>
      </c>
      <c r="E10" s="196">
        <v>21</v>
      </c>
      <c r="F10" s="195" t="s">
        <v>178</v>
      </c>
      <c r="G10" s="196"/>
      <c r="H10" s="196"/>
      <c r="I10" s="196"/>
      <c r="J10" s="196">
        <v>5</v>
      </c>
      <c r="K10" s="196">
        <v>-5</v>
      </c>
      <c r="L10" s="6">
        <v>-1</v>
      </c>
      <c r="M10" s="5" t="s">
        <v>46</v>
      </c>
      <c r="O10" s="10" t="s">
        <v>10</v>
      </c>
      <c r="P10" s="10" t="s">
        <v>12</v>
      </c>
      <c r="Q10" s="10" t="s">
        <v>22</v>
      </c>
      <c r="R10" s="9" t="s">
        <v>174</v>
      </c>
      <c r="S10" s="196">
        <v>0</v>
      </c>
      <c r="T10" s="6" t="s">
        <v>46</v>
      </c>
      <c r="U10" s="196">
        <v>0</v>
      </c>
      <c r="V10" s="6" t="s">
        <v>46</v>
      </c>
      <c r="W10" s="196">
        <v>0</v>
      </c>
      <c r="X10" s="6" t="s">
        <v>46</v>
      </c>
      <c r="Y10" s="196">
        <v>2</v>
      </c>
      <c r="Z10" s="6" t="s">
        <v>46</v>
      </c>
      <c r="AA10" s="5">
        <v>-2</v>
      </c>
      <c r="AB10" s="6" t="s">
        <v>46</v>
      </c>
    </row>
    <row r="11" spans="1:28" x14ac:dyDescent="0.3">
      <c r="A11" s="10" t="s">
        <v>10</v>
      </c>
      <c r="B11" s="10" t="s">
        <v>12</v>
      </c>
      <c r="C11" s="10" t="s">
        <v>22</v>
      </c>
      <c r="D11" s="9" t="s">
        <v>175</v>
      </c>
      <c r="E11" s="196">
        <v>24</v>
      </c>
      <c r="F11" s="195" t="s">
        <v>178</v>
      </c>
      <c r="G11" s="196"/>
      <c r="H11" s="196"/>
      <c r="I11" s="196"/>
      <c r="J11" s="196"/>
      <c r="K11" s="196"/>
      <c r="L11" s="6">
        <v>-1</v>
      </c>
      <c r="M11" s="5" t="s">
        <v>46</v>
      </c>
      <c r="O11" s="10" t="s">
        <v>10</v>
      </c>
      <c r="P11" s="10" t="s">
        <v>12</v>
      </c>
      <c r="Q11" s="10" t="s">
        <v>22</v>
      </c>
      <c r="R11" s="9" t="s">
        <v>175</v>
      </c>
      <c r="S11" s="196">
        <v>0</v>
      </c>
      <c r="T11" s="6" t="s">
        <v>46</v>
      </c>
      <c r="U11" s="196">
        <v>0</v>
      </c>
      <c r="V11" s="6" t="s">
        <v>46</v>
      </c>
      <c r="W11" s="196">
        <v>0</v>
      </c>
      <c r="X11" s="6" t="s">
        <v>46</v>
      </c>
      <c r="Y11" s="196">
        <v>-1</v>
      </c>
      <c r="Z11" s="6" t="s">
        <v>46</v>
      </c>
      <c r="AA11" s="5">
        <v>1</v>
      </c>
      <c r="AB11" s="6" t="s">
        <v>46</v>
      </c>
    </row>
    <row r="12" spans="1:28" x14ac:dyDescent="0.3">
      <c r="A12" s="10" t="s">
        <v>10</v>
      </c>
      <c r="B12" s="10" t="s">
        <v>12</v>
      </c>
      <c r="C12" s="10" t="s">
        <v>22</v>
      </c>
      <c r="D12" s="9" t="s">
        <v>176</v>
      </c>
      <c r="E12" s="196">
        <v>17</v>
      </c>
      <c r="F12" s="195" t="s">
        <v>178</v>
      </c>
      <c r="G12" s="196"/>
      <c r="H12" s="196"/>
      <c r="I12" s="196"/>
      <c r="J12" s="196">
        <v>5</v>
      </c>
      <c r="K12" s="196">
        <v>-5</v>
      </c>
      <c r="L12" s="6">
        <v>-1</v>
      </c>
      <c r="M12" s="5" t="s">
        <v>46</v>
      </c>
      <c r="O12" s="10" t="s">
        <v>10</v>
      </c>
      <c r="P12" s="10" t="s">
        <v>12</v>
      </c>
      <c r="Q12" s="10" t="s">
        <v>22</v>
      </c>
      <c r="R12" s="9" t="s">
        <v>176</v>
      </c>
      <c r="S12" s="196">
        <v>0</v>
      </c>
      <c r="T12" s="6" t="s">
        <v>46</v>
      </c>
      <c r="U12" s="196">
        <v>0</v>
      </c>
      <c r="V12" s="6" t="s">
        <v>46</v>
      </c>
      <c r="W12" s="196">
        <v>0</v>
      </c>
      <c r="X12" s="6" t="s">
        <v>46</v>
      </c>
      <c r="Y12" s="196">
        <v>2</v>
      </c>
      <c r="Z12" s="6" t="s">
        <v>46</v>
      </c>
      <c r="AA12" s="5">
        <v>-2</v>
      </c>
      <c r="AB12" s="6" t="s">
        <v>46</v>
      </c>
    </row>
    <row r="13" spans="1:28" x14ac:dyDescent="0.3">
      <c r="A13" s="10" t="s">
        <v>10</v>
      </c>
      <c r="B13" s="10" t="s">
        <v>12</v>
      </c>
      <c r="C13" s="10" t="s">
        <v>22</v>
      </c>
      <c r="D13" s="9" t="s">
        <v>177</v>
      </c>
      <c r="E13" s="196">
        <v>25</v>
      </c>
      <c r="F13" s="195" t="s">
        <v>178</v>
      </c>
      <c r="G13" s="196"/>
      <c r="H13" s="196"/>
      <c r="I13" s="196"/>
      <c r="J13" s="196">
        <v>8</v>
      </c>
      <c r="K13" s="196">
        <v>-8</v>
      </c>
      <c r="L13" s="6">
        <v>-1</v>
      </c>
      <c r="M13" s="5" t="s">
        <v>46</v>
      </c>
      <c r="O13" s="10" t="s">
        <v>10</v>
      </c>
      <c r="P13" s="10" t="s">
        <v>12</v>
      </c>
      <c r="Q13" s="10" t="s">
        <v>22</v>
      </c>
      <c r="R13" s="9" t="s">
        <v>177</v>
      </c>
      <c r="S13" s="196">
        <v>0</v>
      </c>
      <c r="T13" s="6" t="s">
        <v>46</v>
      </c>
      <c r="U13" s="196">
        <v>0</v>
      </c>
      <c r="V13" s="6" t="s">
        <v>46</v>
      </c>
      <c r="W13" s="196">
        <v>0</v>
      </c>
      <c r="X13" s="6" t="s">
        <v>46</v>
      </c>
      <c r="Y13" s="196">
        <v>3</v>
      </c>
      <c r="Z13" s="6" t="s">
        <v>46</v>
      </c>
      <c r="AA13" s="5">
        <v>-3</v>
      </c>
      <c r="AB13" s="6" t="s">
        <v>46</v>
      </c>
    </row>
    <row r="14" spans="1:28" x14ac:dyDescent="0.3">
      <c r="A14" s="56" t="s">
        <v>10</v>
      </c>
      <c r="B14" s="56" t="s">
        <v>13</v>
      </c>
      <c r="C14" s="56" t="s">
        <v>23</v>
      </c>
      <c r="D14" s="9" t="s">
        <v>174</v>
      </c>
      <c r="E14" s="196">
        <v>21</v>
      </c>
      <c r="F14" s="195" t="s">
        <v>178</v>
      </c>
      <c r="G14" s="196">
        <v>68</v>
      </c>
      <c r="H14" s="196">
        <v>12</v>
      </c>
      <c r="I14" s="196">
        <v>56</v>
      </c>
      <c r="J14" s="196">
        <v>3</v>
      </c>
      <c r="K14" s="196">
        <v>53</v>
      </c>
      <c r="L14" s="6">
        <v>0.77941176470588236</v>
      </c>
      <c r="M14" s="5" t="s">
        <v>4</v>
      </c>
      <c r="O14" s="56" t="s">
        <v>10</v>
      </c>
      <c r="P14" s="56" t="s">
        <v>13</v>
      </c>
      <c r="Q14" s="56" t="s">
        <v>23</v>
      </c>
      <c r="R14" s="9" t="s">
        <v>174</v>
      </c>
      <c r="S14" s="196">
        <v>1</v>
      </c>
      <c r="T14" s="6">
        <v>1.4925373134328358E-2</v>
      </c>
      <c r="U14" s="196">
        <v>0</v>
      </c>
      <c r="V14" s="6">
        <v>0</v>
      </c>
      <c r="W14" s="196">
        <v>1</v>
      </c>
      <c r="X14" s="6">
        <v>1.4925373134328358E-2</v>
      </c>
      <c r="Y14" s="196">
        <v>-2</v>
      </c>
      <c r="Z14" s="6">
        <v>-2.9850746268656716E-2</v>
      </c>
      <c r="AA14" s="5">
        <v>3</v>
      </c>
      <c r="AB14" s="6">
        <v>4.4776119402985072E-2</v>
      </c>
    </row>
    <row r="15" spans="1:28" x14ac:dyDescent="0.3">
      <c r="A15" s="56" t="s">
        <v>10</v>
      </c>
      <c r="B15" s="56" t="s">
        <v>13</v>
      </c>
      <c r="C15" s="56" t="s">
        <v>23</v>
      </c>
      <c r="D15" s="9" t="s">
        <v>175</v>
      </c>
      <c r="E15" s="196">
        <v>24</v>
      </c>
      <c r="F15" s="195" t="s">
        <v>178</v>
      </c>
      <c r="G15" s="196"/>
      <c r="H15" s="196"/>
      <c r="I15" s="196"/>
      <c r="J15" s="196">
        <v>5</v>
      </c>
      <c r="K15" s="196">
        <v>-5</v>
      </c>
      <c r="L15" s="6">
        <v>-1</v>
      </c>
      <c r="M15" s="5" t="s">
        <v>46</v>
      </c>
      <c r="O15" s="56" t="s">
        <v>10</v>
      </c>
      <c r="P15" s="56" t="s">
        <v>13</v>
      </c>
      <c r="Q15" s="56" t="s">
        <v>23</v>
      </c>
      <c r="R15" s="9" t="s">
        <v>175</v>
      </c>
      <c r="S15" s="196">
        <v>0</v>
      </c>
      <c r="T15" s="6" t="s">
        <v>46</v>
      </c>
      <c r="U15" s="196">
        <v>0</v>
      </c>
      <c r="V15" s="6" t="s">
        <v>46</v>
      </c>
      <c r="W15" s="196">
        <v>0</v>
      </c>
      <c r="X15" s="6" t="s">
        <v>46</v>
      </c>
      <c r="Y15" s="196">
        <v>-2</v>
      </c>
      <c r="Z15" s="6" t="s">
        <v>46</v>
      </c>
      <c r="AA15" s="5">
        <v>2</v>
      </c>
      <c r="AB15" s="6" t="s">
        <v>46</v>
      </c>
    </row>
    <row r="16" spans="1:28" x14ac:dyDescent="0.3">
      <c r="A16" s="56" t="s">
        <v>10</v>
      </c>
      <c r="B16" s="56" t="s">
        <v>13</v>
      </c>
      <c r="C16" s="56" t="s">
        <v>23</v>
      </c>
      <c r="D16" s="9" t="s">
        <v>176</v>
      </c>
      <c r="E16" s="196">
        <v>17</v>
      </c>
      <c r="F16" s="195" t="s">
        <v>178</v>
      </c>
      <c r="G16" s="196">
        <v>2</v>
      </c>
      <c r="H16" s="196">
        <v>1</v>
      </c>
      <c r="I16" s="196">
        <v>1</v>
      </c>
      <c r="J16" s="196">
        <v>4</v>
      </c>
      <c r="K16" s="196">
        <v>-3</v>
      </c>
      <c r="L16" s="6">
        <v>-1.5</v>
      </c>
      <c r="M16" s="5" t="s">
        <v>2</v>
      </c>
      <c r="O16" s="56" t="s">
        <v>10</v>
      </c>
      <c r="P16" s="56" t="s">
        <v>13</v>
      </c>
      <c r="Q16" s="56" t="s">
        <v>23</v>
      </c>
      <c r="R16" s="9" t="s">
        <v>176</v>
      </c>
      <c r="S16" s="196">
        <v>-2</v>
      </c>
      <c r="T16" s="6">
        <v>-0.5</v>
      </c>
      <c r="U16" s="196">
        <v>0</v>
      </c>
      <c r="V16" s="6">
        <v>0</v>
      </c>
      <c r="W16" s="196">
        <v>-2</v>
      </c>
      <c r="X16" s="6">
        <v>-0.5</v>
      </c>
      <c r="Y16" s="196">
        <v>-2</v>
      </c>
      <c r="Z16" s="6">
        <v>-0.5</v>
      </c>
      <c r="AA16" s="5">
        <v>0</v>
      </c>
      <c r="AB16" s="6">
        <v>0</v>
      </c>
    </row>
    <row r="17" spans="1:28" x14ac:dyDescent="0.3">
      <c r="A17" s="56" t="s">
        <v>10</v>
      </c>
      <c r="B17" s="56" t="s">
        <v>13</v>
      </c>
      <c r="C17" s="56" t="s">
        <v>23</v>
      </c>
      <c r="D17" s="9" t="s">
        <v>177</v>
      </c>
      <c r="E17" s="196">
        <v>25</v>
      </c>
      <c r="F17" s="195" t="s">
        <v>178</v>
      </c>
      <c r="G17" s="196">
        <v>11</v>
      </c>
      <c r="H17" s="196">
        <v>6</v>
      </c>
      <c r="I17" s="196">
        <v>5</v>
      </c>
      <c r="J17" s="196">
        <v>10</v>
      </c>
      <c r="K17" s="196">
        <v>-5</v>
      </c>
      <c r="L17" s="6">
        <v>-0.45454545454545453</v>
      </c>
      <c r="M17" s="5" t="s">
        <v>2</v>
      </c>
      <c r="O17" s="56" t="s">
        <v>10</v>
      </c>
      <c r="P17" s="56" t="s">
        <v>13</v>
      </c>
      <c r="Q17" s="56" t="s">
        <v>23</v>
      </c>
      <c r="R17" s="9" t="s">
        <v>177</v>
      </c>
      <c r="S17" s="196">
        <v>-1</v>
      </c>
      <c r="T17" s="6">
        <v>-8.3333333333333329E-2</v>
      </c>
      <c r="U17" s="196">
        <v>-1</v>
      </c>
      <c r="V17" s="6">
        <v>-8.3333333333333329E-2</v>
      </c>
      <c r="W17" s="196">
        <v>0</v>
      </c>
      <c r="X17" s="6">
        <v>0</v>
      </c>
      <c r="Y17" s="196">
        <v>2</v>
      </c>
      <c r="Z17" s="6">
        <v>0.16666666666666666</v>
      </c>
      <c r="AA17" s="5">
        <v>-2</v>
      </c>
      <c r="AB17" s="6">
        <v>-0.16666666666666666</v>
      </c>
    </row>
    <row r="18" spans="1:28" x14ac:dyDescent="0.3">
      <c r="A18" s="57" t="s">
        <v>10</v>
      </c>
      <c r="B18" s="57" t="s">
        <v>14</v>
      </c>
      <c r="C18" s="57" t="s">
        <v>24</v>
      </c>
      <c r="D18" s="9" t="s">
        <v>174</v>
      </c>
      <c r="E18" s="196">
        <v>21</v>
      </c>
      <c r="F18" s="195" t="s">
        <v>178</v>
      </c>
      <c r="G18" s="196"/>
      <c r="H18" s="196"/>
      <c r="I18" s="196"/>
      <c r="J18" s="196">
        <v>2</v>
      </c>
      <c r="K18" s="196">
        <v>-2</v>
      </c>
      <c r="L18" s="6">
        <v>-1</v>
      </c>
      <c r="M18" s="5" t="s">
        <v>46</v>
      </c>
      <c r="O18" s="57" t="s">
        <v>10</v>
      </c>
      <c r="P18" s="57" t="s">
        <v>14</v>
      </c>
      <c r="Q18" s="57" t="s">
        <v>24</v>
      </c>
      <c r="R18" s="9" t="s">
        <v>174</v>
      </c>
      <c r="S18" s="196">
        <v>0</v>
      </c>
      <c r="T18" s="6" t="s">
        <v>46</v>
      </c>
      <c r="U18" s="196">
        <v>0</v>
      </c>
      <c r="V18" s="6" t="s">
        <v>46</v>
      </c>
      <c r="W18" s="196">
        <v>0</v>
      </c>
      <c r="X18" s="6" t="s">
        <v>46</v>
      </c>
      <c r="Y18" s="196">
        <v>1</v>
      </c>
      <c r="Z18" s="6" t="s">
        <v>46</v>
      </c>
      <c r="AA18" s="5">
        <v>-1</v>
      </c>
      <c r="AB18" s="6" t="s">
        <v>46</v>
      </c>
    </row>
    <row r="19" spans="1:28" x14ac:dyDescent="0.3">
      <c r="A19" s="57" t="s">
        <v>10</v>
      </c>
      <c r="B19" s="57" t="s">
        <v>14</v>
      </c>
      <c r="C19" s="57" t="s">
        <v>24</v>
      </c>
      <c r="D19" s="9" t="s">
        <v>175</v>
      </c>
      <c r="E19" s="196">
        <v>24</v>
      </c>
      <c r="F19" s="195" t="s">
        <v>178</v>
      </c>
      <c r="G19" s="196"/>
      <c r="H19" s="196"/>
      <c r="I19" s="196"/>
      <c r="J19" s="196">
        <v>2</v>
      </c>
      <c r="K19" s="196">
        <v>-2</v>
      </c>
      <c r="L19" s="6">
        <v>-1</v>
      </c>
      <c r="M19" s="5" t="s">
        <v>46</v>
      </c>
      <c r="O19" s="57" t="s">
        <v>10</v>
      </c>
      <c r="P19" s="57" t="s">
        <v>14</v>
      </c>
      <c r="Q19" s="57" t="s">
        <v>24</v>
      </c>
      <c r="R19" s="9" t="s">
        <v>175</v>
      </c>
      <c r="S19" s="196">
        <v>0</v>
      </c>
      <c r="T19" s="6" t="s">
        <v>46</v>
      </c>
      <c r="U19" s="196">
        <v>0</v>
      </c>
      <c r="V19" s="6" t="s">
        <v>46</v>
      </c>
      <c r="W19" s="196">
        <v>0</v>
      </c>
      <c r="X19" s="6" t="s">
        <v>46</v>
      </c>
      <c r="Y19" s="196">
        <v>0</v>
      </c>
      <c r="Z19" s="6" t="s">
        <v>46</v>
      </c>
      <c r="AA19" s="5">
        <v>0</v>
      </c>
      <c r="AB19" s="6" t="s">
        <v>46</v>
      </c>
    </row>
    <row r="20" spans="1:28" x14ac:dyDescent="0.3">
      <c r="A20" s="57" t="s">
        <v>10</v>
      </c>
      <c r="B20" s="57" t="s">
        <v>14</v>
      </c>
      <c r="C20" s="57" t="s">
        <v>24</v>
      </c>
      <c r="D20" s="9" t="s">
        <v>176</v>
      </c>
      <c r="E20" s="196">
        <v>17</v>
      </c>
      <c r="F20" s="195" t="s">
        <v>178</v>
      </c>
      <c r="G20" s="196"/>
      <c r="H20" s="196"/>
      <c r="I20" s="196"/>
      <c r="J20" s="196">
        <v>2</v>
      </c>
      <c r="K20" s="196">
        <v>-2</v>
      </c>
      <c r="L20" s="6">
        <v>-1</v>
      </c>
      <c r="M20" s="5" t="s">
        <v>46</v>
      </c>
      <c r="O20" s="57" t="s">
        <v>10</v>
      </c>
      <c r="P20" s="57" t="s">
        <v>14</v>
      </c>
      <c r="Q20" s="57" t="s">
        <v>24</v>
      </c>
      <c r="R20" s="9" t="s">
        <v>176</v>
      </c>
      <c r="S20" s="196">
        <v>0</v>
      </c>
      <c r="T20" s="6" t="s">
        <v>46</v>
      </c>
      <c r="U20" s="196">
        <v>0</v>
      </c>
      <c r="V20" s="6" t="s">
        <v>46</v>
      </c>
      <c r="W20" s="196">
        <v>0</v>
      </c>
      <c r="X20" s="6" t="s">
        <v>46</v>
      </c>
      <c r="Y20" s="196">
        <v>0</v>
      </c>
      <c r="Z20" s="6" t="s">
        <v>46</v>
      </c>
      <c r="AA20" s="5">
        <v>0</v>
      </c>
      <c r="AB20" s="6" t="s">
        <v>46</v>
      </c>
    </row>
    <row r="21" spans="1:28" x14ac:dyDescent="0.3">
      <c r="A21" s="57" t="s">
        <v>10</v>
      </c>
      <c r="B21" s="57" t="s">
        <v>14</v>
      </c>
      <c r="C21" s="57" t="s">
        <v>24</v>
      </c>
      <c r="D21" s="9" t="s">
        <v>177</v>
      </c>
      <c r="E21" s="196">
        <v>25</v>
      </c>
      <c r="F21" s="195" t="s">
        <v>178</v>
      </c>
      <c r="G21" s="196"/>
      <c r="H21" s="196"/>
      <c r="I21" s="196"/>
      <c r="J21" s="196"/>
      <c r="K21" s="196"/>
      <c r="L21" s="6">
        <v>-1</v>
      </c>
      <c r="M21" s="5" t="s">
        <v>46</v>
      </c>
      <c r="O21" s="57" t="s">
        <v>10</v>
      </c>
      <c r="P21" s="57" t="s">
        <v>14</v>
      </c>
      <c r="Q21" s="57" t="s">
        <v>24</v>
      </c>
      <c r="R21" s="9" t="s">
        <v>177</v>
      </c>
      <c r="S21" s="196">
        <v>0</v>
      </c>
      <c r="T21" s="6" t="s">
        <v>46</v>
      </c>
      <c r="U21" s="196">
        <v>0</v>
      </c>
      <c r="V21" s="6" t="s">
        <v>46</v>
      </c>
      <c r="W21" s="196">
        <v>0</v>
      </c>
      <c r="X21" s="6" t="s">
        <v>46</v>
      </c>
      <c r="Y21" s="196">
        <v>0</v>
      </c>
      <c r="Z21" s="6" t="s">
        <v>46</v>
      </c>
      <c r="AA21" s="5">
        <v>0</v>
      </c>
      <c r="AB21" s="6" t="s">
        <v>46</v>
      </c>
    </row>
    <row r="22" spans="1:28" x14ac:dyDescent="0.3">
      <c r="A22" s="58" t="s">
        <v>10</v>
      </c>
      <c r="B22" s="58" t="s">
        <v>15</v>
      </c>
      <c r="C22" s="58" t="s">
        <v>25</v>
      </c>
      <c r="D22" s="9" t="s">
        <v>174</v>
      </c>
      <c r="E22" s="196">
        <v>21</v>
      </c>
      <c r="F22" s="195" t="s">
        <v>178</v>
      </c>
      <c r="G22" s="196">
        <v>26</v>
      </c>
      <c r="H22" s="196">
        <v>4</v>
      </c>
      <c r="I22" s="196">
        <v>22</v>
      </c>
      <c r="J22" s="196"/>
      <c r="K22" s="196">
        <v>22</v>
      </c>
      <c r="L22" s="6">
        <v>0.84615384615384615</v>
      </c>
      <c r="M22" s="5" t="s">
        <v>4</v>
      </c>
      <c r="O22" s="58" t="s">
        <v>10</v>
      </c>
      <c r="P22" s="58" t="s">
        <v>15</v>
      </c>
      <c r="Q22" s="58" t="s">
        <v>25</v>
      </c>
      <c r="R22" s="9" t="s">
        <v>174</v>
      </c>
      <c r="S22" s="196">
        <v>-16</v>
      </c>
      <c r="T22" s="6">
        <v>-0.38095238095238093</v>
      </c>
      <c r="U22" s="196">
        <v>-6</v>
      </c>
      <c r="V22" s="6">
        <v>-0.14285714285714285</v>
      </c>
      <c r="W22" s="196">
        <v>-10</v>
      </c>
      <c r="X22" s="6">
        <v>-0.23809523809523808</v>
      </c>
      <c r="Y22" s="196">
        <v>0</v>
      </c>
      <c r="Z22" s="6">
        <v>0</v>
      </c>
      <c r="AA22" s="5">
        <v>-10</v>
      </c>
      <c r="AB22" s="6">
        <v>-0.23809523809523808</v>
      </c>
    </row>
    <row r="23" spans="1:28" x14ac:dyDescent="0.3">
      <c r="A23" s="58" t="s">
        <v>10</v>
      </c>
      <c r="B23" s="58" t="s">
        <v>15</v>
      </c>
      <c r="C23" s="58" t="s">
        <v>25</v>
      </c>
      <c r="D23" s="9" t="s">
        <v>175</v>
      </c>
      <c r="E23" s="196">
        <v>24</v>
      </c>
      <c r="F23" s="195" t="s">
        <v>178</v>
      </c>
      <c r="G23" s="196"/>
      <c r="H23" s="196"/>
      <c r="I23" s="196"/>
      <c r="J23" s="196">
        <v>2</v>
      </c>
      <c r="K23" s="196">
        <v>-2</v>
      </c>
      <c r="L23" s="6">
        <v>-1</v>
      </c>
      <c r="M23" s="5" t="s">
        <v>46</v>
      </c>
      <c r="O23" s="58" t="s">
        <v>10</v>
      </c>
      <c r="P23" s="58" t="s">
        <v>15</v>
      </c>
      <c r="Q23" s="58" t="s">
        <v>25</v>
      </c>
      <c r="R23" s="9" t="s">
        <v>175</v>
      </c>
      <c r="S23" s="196">
        <v>0</v>
      </c>
      <c r="T23" s="6" t="s">
        <v>46</v>
      </c>
      <c r="U23" s="196">
        <v>0</v>
      </c>
      <c r="V23" s="6" t="s">
        <v>46</v>
      </c>
      <c r="W23" s="196">
        <v>0</v>
      </c>
      <c r="X23" s="6" t="s">
        <v>46</v>
      </c>
      <c r="Y23" s="196">
        <v>-2</v>
      </c>
      <c r="Z23" s="6" t="s">
        <v>46</v>
      </c>
      <c r="AA23" s="5">
        <v>2</v>
      </c>
      <c r="AB23" s="6" t="s">
        <v>46</v>
      </c>
    </row>
    <row r="24" spans="1:28" x14ac:dyDescent="0.3">
      <c r="A24" s="58" t="s">
        <v>10</v>
      </c>
      <c r="B24" s="58" t="s">
        <v>15</v>
      </c>
      <c r="C24" s="58" t="s">
        <v>25</v>
      </c>
      <c r="D24" s="9" t="s">
        <v>176</v>
      </c>
      <c r="E24" s="196">
        <v>17</v>
      </c>
      <c r="F24" s="195" t="s">
        <v>178</v>
      </c>
      <c r="G24" s="196"/>
      <c r="H24" s="196"/>
      <c r="I24" s="196"/>
      <c r="J24" s="196">
        <v>1</v>
      </c>
      <c r="K24" s="196">
        <v>-1</v>
      </c>
      <c r="L24" s="6">
        <v>-1</v>
      </c>
      <c r="M24" s="5" t="s">
        <v>46</v>
      </c>
      <c r="O24" s="58" t="s">
        <v>10</v>
      </c>
      <c r="P24" s="58" t="s">
        <v>15</v>
      </c>
      <c r="Q24" s="58" t="s">
        <v>25</v>
      </c>
      <c r="R24" s="9" t="s">
        <v>176</v>
      </c>
      <c r="S24" s="196">
        <v>0</v>
      </c>
      <c r="T24" s="6" t="s">
        <v>46</v>
      </c>
      <c r="U24" s="196">
        <v>0</v>
      </c>
      <c r="V24" s="6" t="s">
        <v>46</v>
      </c>
      <c r="W24" s="196">
        <v>0</v>
      </c>
      <c r="X24" s="6" t="s">
        <v>46</v>
      </c>
      <c r="Y24" s="196">
        <v>-1</v>
      </c>
      <c r="Z24" s="6" t="s">
        <v>46</v>
      </c>
      <c r="AA24" s="5">
        <v>1</v>
      </c>
      <c r="AB24" s="6" t="s">
        <v>46</v>
      </c>
    </row>
    <row r="25" spans="1:28" x14ac:dyDescent="0.3">
      <c r="A25" s="58" t="s">
        <v>10</v>
      </c>
      <c r="B25" s="58" t="s">
        <v>15</v>
      </c>
      <c r="C25" s="58" t="s">
        <v>25</v>
      </c>
      <c r="D25" s="9" t="s">
        <v>177</v>
      </c>
      <c r="E25" s="196">
        <v>25</v>
      </c>
      <c r="F25" s="195" t="s">
        <v>178</v>
      </c>
      <c r="G25" s="196"/>
      <c r="H25" s="196"/>
      <c r="I25" s="196"/>
      <c r="J25" s="196">
        <v>4</v>
      </c>
      <c r="K25" s="196">
        <v>-4</v>
      </c>
      <c r="L25" s="6">
        <v>-1</v>
      </c>
      <c r="M25" s="5" t="s">
        <v>46</v>
      </c>
      <c r="O25" s="58" t="s">
        <v>10</v>
      </c>
      <c r="P25" s="58" t="s">
        <v>15</v>
      </c>
      <c r="Q25" s="58" t="s">
        <v>25</v>
      </c>
      <c r="R25" s="9" t="s">
        <v>177</v>
      </c>
      <c r="S25" s="196">
        <v>0</v>
      </c>
      <c r="T25" s="6" t="s">
        <v>46</v>
      </c>
      <c r="U25" s="196">
        <v>0</v>
      </c>
      <c r="V25" s="6" t="s">
        <v>46</v>
      </c>
      <c r="W25" s="196">
        <v>0</v>
      </c>
      <c r="X25" s="6" t="s">
        <v>46</v>
      </c>
      <c r="Y25" s="196">
        <v>-2</v>
      </c>
      <c r="Z25" s="6" t="s">
        <v>46</v>
      </c>
      <c r="AA25" s="5">
        <v>2</v>
      </c>
      <c r="AB25" s="6" t="s">
        <v>46</v>
      </c>
    </row>
    <row r="26" spans="1:28" x14ac:dyDescent="0.3">
      <c r="A26" s="10" t="s">
        <v>10</v>
      </c>
      <c r="B26" s="10" t="s">
        <v>16</v>
      </c>
      <c r="C26" s="10" t="s">
        <v>26</v>
      </c>
      <c r="D26" s="9" t="s">
        <v>174</v>
      </c>
      <c r="E26" s="196">
        <v>21</v>
      </c>
      <c r="F26" s="195" t="s">
        <v>178</v>
      </c>
      <c r="G26" s="196">
        <v>152</v>
      </c>
      <c r="H26" s="196">
        <v>46</v>
      </c>
      <c r="I26" s="196">
        <v>106</v>
      </c>
      <c r="J26" s="196">
        <v>14</v>
      </c>
      <c r="K26" s="196">
        <v>92</v>
      </c>
      <c r="L26" s="6">
        <v>0.60526315789473684</v>
      </c>
      <c r="M26" s="5" t="s">
        <v>4</v>
      </c>
      <c r="O26" s="10" t="s">
        <v>10</v>
      </c>
      <c r="P26" s="10" t="s">
        <v>16</v>
      </c>
      <c r="Q26" s="10" t="s">
        <v>26</v>
      </c>
      <c r="R26" s="9" t="s">
        <v>174</v>
      </c>
      <c r="S26" s="196">
        <v>53</v>
      </c>
      <c r="T26" s="6">
        <v>0.53535353535353536</v>
      </c>
      <c r="U26" s="196">
        <v>16</v>
      </c>
      <c r="V26" s="6">
        <v>0.16161616161616163</v>
      </c>
      <c r="W26" s="196">
        <v>37</v>
      </c>
      <c r="X26" s="6">
        <v>0.37373737373737376</v>
      </c>
      <c r="Y26" s="196">
        <v>6</v>
      </c>
      <c r="Z26" s="6">
        <v>6.0606060606060608E-2</v>
      </c>
      <c r="AA26" s="5">
        <v>31</v>
      </c>
      <c r="AB26" s="6">
        <v>0.31313131313131315</v>
      </c>
    </row>
    <row r="27" spans="1:28" x14ac:dyDescent="0.3">
      <c r="A27" s="10" t="s">
        <v>10</v>
      </c>
      <c r="B27" s="10" t="s">
        <v>16</v>
      </c>
      <c r="C27" s="10" t="s">
        <v>26</v>
      </c>
      <c r="D27" s="9" t="s">
        <v>175</v>
      </c>
      <c r="E27" s="196">
        <v>24</v>
      </c>
      <c r="F27" s="195" t="s">
        <v>178</v>
      </c>
      <c r="G27" s="196"/>
      <c r="H27" s="196"/>
      <c r="I27" s="196"/>
      <c r="J27" s="196">
        <v>22</v>
      </c>
      <c r="K27" s="196">
        <v>-22</v>
      </c>
      <c r="L27" s="6">
        <v>-1</v>
      </c>
      <c r="M27" s="5" t="s">
        <v>46</v>
      </c>
      <c r="O27" s="10" t="s">
        <v>10</v>
      </c>
      <c r="P27" s="10" t="s">
        <v>16</v>
      </c>
      <c r="Q27" s="10" t="s">
        <v>26</v>
      </c>
      <c r="R27" s="9" t="s">
        <v>175</v>
      </c>
      <c r="S27" s="196">
        <v>0</v>
      </c>
      <c r="T27" s="6" t="s">
        <v>46</v>
      </c>
      <c r="U27" s="196">
        <v>0</v>
      </c>
      <c r="V27" s="6" t="s">
        <v>46</v>
      </c>
      <c r="W27" s="196">
        <v>0</v>
      </c>
      <c r="X27" s="6" t="s">
        <v>46</v>
      </c>
      <c r="Y27" s="196">
        <v>8</v>
      </c>
      <c r="Z27" s="6" t="s">
        <v>46</v>
      </c>
      <c r="AA27" s="5">
        <v>-8</v>
      </c>
      <c r="AB27" s="6" t="s">
        <v>46</v>
      </c>
    </row>
    <row r="28" spans="1:28" x14ac:dyDescent="0.3">
      <c r="A28" s="10" t="s">
        <v>10</v>
      </c>
      <c r="B28" s="10" t="s">
        <v>16</v>
      </c>
      <c r="C28" s="10" t="s">
        <v>26</v>
      </c>
      <c r="D28" s="9" t="s">
        <v>176</v>
      </c>
      <c r="E28" s="196">
        <v>17</v>
      </c>
      <c r="F28" s="195" t="s">
        <v>178</v>
      </c>
      <c r="G28" s="196">
        <v>5</v>
      </c>
      <c r="H28" s="196">
        <v>1</v>
      </c>
      <c r="I28" s="196">
        <v>4</v>
      </c>
      <c r="J28" s="196">
        <v>15</v>
      </c>
      <c r="K28" s="196">
        <v>-11</v>
      </c>
      <c r="L28" s="6">
        <v>-2.2000000000000002</v>
      </c>
      <c r="M28" s="5" t="s">
        <v>2</v>
      </c>
      <c r="O28" s="10" t="s">
        <v>10</v>
      </c>
      <c r="P28" s="10" t="s">
        <v>16</v>
      </c>
      <c r="Q28" s="10" t="s">
        <v>26</v>
      </c>
      <c r="R28" s="9" t="s">
        <v>176</v>
      </c>
      <c r="S28" s="196">
        <v>0</v>
      </c>
      <c r="T28" s="6">
        <v>0</v>
      </c>
      <c r="U28" s="196">
        <v>1</v>
      </c>
      <c r="V28" s="6">
        <v>0.2</v>
      </c>
      <c r="W28" s="196">
        <v>-1</v>
      </c>
      <c r="X28" s="6">
        <v>-0.2</v>
      </c>
      <c r="Y28" s="196">
        <v>2</v>
      </c>
      <c r="Z28" s="6">
        <v>0.4</v>
      </c>
      <c r="AA28" s="5">
        <v>-3</v>
      </c>
      <c r="AB28" s="6">
        <v>-0.6</v>
      </c>
    </row>
    <row r="29" spans="1:28" x14ac:dyDescent="0.3">
      <c r="A29" s="10" t="s">
        <v>10</v>
      </c>
      <c r="B29" s="10" t="s">
        <v>16</v>
      </c>
      <c r="C29" s="10" t="s">
        <v>26</v>
      </c>
      <c r="D29" s="9" t="s">
        <v>177</v>
      </c>
      <c r="E29" s="196">
        <v>25</v>
      </c>
      <c r="F29" s="195" t="s">
        <v>178</v>
      </c>
      <c r="G29" s="196">
        <v>23</v>
      </c>
      <c r="H29" s="196">
        <v>15</v>
      </c>
      <c r="I29" s="196">
        <v>8</v>
      </c>
      <c r="J29" s="196">
        <v>24</v>
      </c>
      <c r="K29" s="196">
        <v>-16</v>
      </c>
      <c r="L29" s="6">
        <v>-0.69565217391304346</v>
      </c>
      <c r="M29" s="5" t="s">
        <v>2</v>
      </c>
      <c r="O29" s="10" t="s">
        <v>10</v>
      </c>
      <c r="P29" s="10" t="s">
        <v>16</v>
      </c>
      <c r="Q29" s="10" t="s">
        <v>26</v>
      </c>
      <c r="R29" s="9" t="s">
        <v>177</v>
      </c>
      <c r="S29" s="196">
        <v>8</v>
      </c>
      <c r="T29" s="6">
        <v>0.53333333333333333</v>
      </c>
      <c r="U29" s="196">
        <v>4</v>
      </c>
      <c r="V29" s="6">
        <v>0.26666666666666666</v>
      </c>
      <c r="W29" s="196">
        <v>4</v>
      </c>
      <c r="X29" s="6">
        <v>0.26666666666666666</v>
      </c>
      <c r="Y29" s="196">
        <v>10</v>
      </c>
      <c r="Z29" s="6">
        <v>0.66666666666666663</v>
      </c>
      <c r="AA29" s="5">
        <v>-6</v>
      </c>
      <c r="AB29" s="6">
        <v>-0.4</v>
      </c>
    </row>
    <row r="30" spans="1:28" x14ac:dyDescent="0.3">
      <c r="A30" s="59" t="s">
        <v>17</v>
      </c>
      <c r="B30" s="59" t="s">
        <v>11</v>
      </c>
      <c r="C30" s="59" t="s">
        <v>27</v>
      </c>
      <c r="D30" s="9" t="s">
        <v>174</v>
      </c>
      <c r="E30" s="196">
        <v>21</v>
      </c>
      <c r="F30" s="195" t="s">
        <v>178</v>
      </c>
      <c r="G30" s="196"/>
      <c r="H30" s="196"/>
      <c r="I30" s="196"/>
      <c r="J30" s="196">
        <v>40</v>
      </c>
      <c r="K30" s="196">
        <v>-40</v>
      </c>
      <c r="L30" s="6">
        <v>-1</v>
      </c>
      <c r="M30" s="5" t="s">
        <v>46</v>
      </c>
      <c r="O30" s="59" t="s">
        <v>17</v>
      </c>
      <c r="P30" s="59" t="s">
        <v>11</v>
      </c>
      <c r="Q30" s="59" t="s">
        <v>27</v>
      </c>
      <c r="R30" s="9" t="s">
        <v>174</v>
      </c>
      <c r="S30" s="196">
        <v>0</v>
      </c>
      <c r="T30" s="6" t="s">
        <v>46</v>
      </c>
      <c r="U30" s="196">
        <v>0</v>
      </c>
      <c r="V30" s="6" t="s">
        <v>46</v>
      </c>
      <c r="W30" s="196">
        <v>0</v>
      </c>
      <c r="X30" s="6" t="s">
        <v>46</v>
      </c>
      <c r="Y30" s="196">
        <v>-7</v>
      </c>
      <c r="Z30" s="6" t="s">
        <v>46</v>
      </c>
      <c r="AA30" s="5">
        <v>7</v>
      </c>
      <c r="AB30" s="6" t="s">
        <v>46</v>
      </c>
    </row>
    <row r="31" spans="1:28" x14ac:dyDescent="0.3">
      <c r="A31" s="59" t="s">
        <v>17</v>
      </c>
      <c r="B31" s="59" t="s">
        <v>11</v>
      </c>
      <c r="C31" s="59" t="s">
        <v>27</v>
      </c>
      <c r="D31" s="9" t="s">
        <v>175</v>
      </c>
      <c r="E31" s="196">
        <v>24</v>
      </c>
      <c r="F31" s="195" t="s">
        <v>178</v>
      </c>
      <c r="G31" s="196">
        <v>48</v>
      </c>
      <c r="H31" s="196">
        <v>33</v>
      </c>
      <c r="I31" s="196">
        <v>15</v>
      </c>
      <c r="J31" s="196">
        <v>12</v>
      </c>
      <c r="K31" s="196">
        <v>3</v>
      </c>
      <c r="L31" s="6">
        <v>6.25E-2</v>
      </c>
      <c r="M31" s="5" t="s">
        <v>3</v>
      </c>
      <c r="O31" s="59" t="s">
        <v>17</v>
      </c>
      <c r="P31" s="59" t="s">
        <v>11</v>
      </c>
      <c r="Q31" s="59" t="s">
        <v>27</v>
      </c>
      <c r="R31" s="9" t="s">
        <v>175</v>
      </c>
      <c r="S31" s="196">
        <v>-8</v>
      </c>
      <c r="T31" s="6">
        <v>-0.14285714285714285</v>
      </c>
      <c r="U31" s="196">
        <v>-1</v>
      </c>
      <c r="V31" s="6">
        <v>-1.7857142857142856E-2</v>
      </c>
      <c r="W31" s="196">
        <v>-7</v>
      </c>
      <c r="X31" s="6">
        <v>-0.125</v>
      </c>
      <c r="Y31" s="196">
        <v>-1</v>
      </c>
      <c r="Z31" s="6">
        <v>-1.7857142857142856E-2</v>
      </c>
      <c r="AA31" s="5">
        <v>-6</v>
      </c>
      <c r="AB31" s="6">
        <v>-0.10714285714285714</v>
      </c>
    </row>
    <row r="32" spans="1:28" x14ac:dyDescent="0.3">
      <c r="A32" s="59" t="s">
        <v>17</v>
      </c>
      <c r="B32" s="59" t="s">
        <v>11</v>
      </c>
      <c r="C32" s="59" t="s">
        <v>27</v>
      </c>
      <c r="D32" s="9" t="s">
        <v>176</v>
      </c>
      <c r="E32" s="196">
        <v>17</v>
      </c>
      <c r="F32" s="195" t="s">
        <v>178</v>
      </c>
      <c r="G32" s="196">
        <v>17</v>
      </c>
      <c r="H32" s="196">
        <v>7</v>
      </c>
      <c r="I32" s="196">
        <v>10</v>
      </c>
      <c r="J32" s="196">
        <v>20</v>
      </c>
      <c r="K32" s="196">
        <v>-10</v>
      </c>
      <c r="L32" s="6">
        <v>-0.58823529411764708</v>
      </c>
      <c r="M32" s="5" t="s">
        <v>2</v>
      </c>
      <c r="O32" s="59" t="s">
        <v>17</v>
      </c>
      <c r="P32" s="59" t="s">
        <v>11</v>
      </c>
      <c r="Q32" s="59" t="s">
        <v>27</v>
      </c>
      <c r="R32" s="9" t="s">
        <v>176</v>
      </c>
      <c r="S32" s="196">
        <v>17</v>
      </c>
      <c r="T32" s="6" t="s">
        <v>46</v>
      </c>
      <c r="U32" s="196">
        <v>7</v>
      </c>
      <c r="V32" s="6" t="s">
        <v>46</v>
      </c>
      <c r="W32" s="196">
        <v>10</v>
      </c>
      <c r="X32" s="6" t="s">
        <v>46</v>
      </c>
      <c r="Y32" s="196">
        <v>-9</v>
      </c>
      <c r="Z32" s="6" t="s">
        <v>46</v>
      </c>
      <c r="AA32" s="5">
        <v>19</v>
      </c>
      <c r="AB32" s="6" t="s">
        <v>46</v>
      </c>
    </row>
    <row r="33" spans="1:28" x14ac:dyDescent="0.3">
      <c r="A33" s="59" t="s">
        <v>17</v>
      </c>
      <c r="B33" s="59" t="s">
        <v>11</v>
      </c>
      <c r="C33" s="59" t="s">
        <v>27</v>
      </c>
      <c r="D33" s="9" t="s">
        <v>177</v>
      </c>
      <c r="E33" s="196">
        <v>25</v>
      </c>
      <c r="F33" s="195" t="s">
        <v>178</v>
      </c>
      <c r="G33" s="196">
        <v>47</v>
      </c>
      <c r="H33" s="196">
        <v>22</v>
      </c>
      <c r="I33" s="196">
        <v>25</v>
      </c>
      <c r="J33" s="196">
        <v>25</v>
      </c>
      <c r="K33" s="196">
        <v>0</v>
      </c>
      <c r="L33" s="6">
        <v>0</v>
      </c>
      <c r="M33" s="5" t="s">
        <v>3</v>
      </c>
      <c r="O33" s="59" t="s">
        <v>17</v>
      </c>
      <c r="P33" s="59" t="s">
        <v>11</v>
      </c>
      <c r="Q33" s="59" t="s">
        <v>27</v>
      </c>
      <c r="R33" s="9" t="s">
        <v>177</v>
      </c>
      <c r="S33" s="196">
        <v>-4</v>
      </c>
      <c r="T33" s="6">
        <v>-7.8431372549019607E-2</v>
      </c>
      <c r="U33" s="196">
        <v>4</v>
      </c>
      <c r="V33" s="6">
        <v>7.8431372549019607E-2</v>
      </c>
      <c r="W33" s="196">
        <v>-8</v>
      </c>
      <c r="X33" s="6">
        <v>-0.15686274509803921</v>
      </c>
      <c r="Y33" s="196">
        <v>1</v>
      </c>
      <c r="Z33" s="6">
        <v>1.9607843137254902E-2</v>
      </c>
      <c r="AA33" s="5">
        <v>-9</v>
      </c>
      <c r="AB33" s="6">
        <v>-0.17647058823529413</v>
      </c>
    </row>
    <row r="34" spans="1:28" x14ac:dyDescent="0.3">
      <c r="A34" s="10" t="s">
        <v>17</v>
      </c>
      <c r="B34" s="10" t="s">
        <v>12</v>
      </c>
      <c r="C34" s="10" t="s">
        <v>28</v>
      </c>
      <c r="D34" s="9" t="s">
        <v>174</v>
      </c>
      <c r="E34" s="196">
        <v>21</v>
      </c>
      <c r="F34" s="195" t="s">
        <v>178</v>
      </c>
      <c r="G34" s="196"/>
      <c r="H34" s="196"/>
      <c r="I34" s="196"/>
      <c r="J34" s="196">
        <v>5</v>
      </c>
      <c r="K34" s="196">
        <v>-5</v>
      </c>
      <c r="L34" s="6">
        <v>-1</v>
      </c>
      <c r="M34" s="5" t="s">
        <v>46</v>
      </c>
      <c r="O34" s="10" t="s">
        <v>17</v>
      </c>
      <c r="P34" s="10" t="s">
        <v>12</v>
      </c>
      <c r="Q34" s="10" t="s">
        <v>28</v>
      </c>
      <c r="R34" s="9" t="s">
        <v>174</v>
      </c>
      <c r="S34" s="196">
        <v>0</v>
      </c>
      <c r="T34" s="6" t="s">
        <v>46</v>
      </c>
      <c r="U34" s="196">
        <v>0</v>
      </c>
      <c r="V34" s="6" t="s">
        <v>46</v>
      </c>
      <c r="W34" s="196">
        <v>0</v>
      </c>
      <c r="X34" s="6" t="s">
        <v>46</v>
      </c>
      <c r="Y34" s="196">
        <v>0</v>
      </c>
      <c r="Z34" s="6" t="s">
        <v>46</v>
      </c>
      <c r="AA34" s="5">
        <v>0</v>
      </c>
      <c r="AB34" s="6" t="s">
        <v>46</v>
      </c>
    </row>
    <row r="35" spans="1:28" x14ac:dyDescent="0.3">
      <c r="A35" s="10" t="s">
        <v>17</v>
      </c>
      <c r="B35" s="10" t="s">
        <v>12</v>
      </c>
      <c r="C35" s="10" t="s">
        <v>28</v>
      </c>
      <c r="D35" s="9" t="s">
        <v>175</v>
      </c>
      <c r="E35" s="196">
        <v>24</v>
      </c>
      <c r="F35" s="195" t="s">
        <v>178</v>
      </c>
      <c r="G35" s="196"/>
      <c r="H35" s="196"/>
      <c r="I35" s="196"/>
      <c r="J35" s="196">
        <v>2</v>
      </c>
      <c r="K35" s="196">
        <v>-2</v>
      </c>
      <c r="L35" s="6">
        <v>-1</v>
      </c>
      <c r="M35" s="5" t="s">
        <v>46</v>
      </c>
      <c r="O35" s="10" t="s">
        <v>17</v>
      </c>
      <c r="P35" s="10" t="s">
        <v>12</v>
      </c>
      <c r="Q35" s="10" t="s">
        <v>28</v>
      </c>
      <c r="R35" s="9" t="s">
        <v>175</v>
      </c>
      <c r="S35" s="196">
        <v>0</v>
      </c>
      <c r="T35" s="6" t="s">
        <v>46</v>
      </c>
      <c r="U35" s="196">
        <v>0</v>
      </c>
      <c r="V35" s="6" t="s">
        <v>46</v>
      </c>
      <c r="W35" s="196">
        <v>0</v>
      </c>
      <c r="X35" s="6" t="s">
        <v>46</v>
      </c>
      <c r="Y35" s="196">
        <v>1</v>
      </c>
      <c r="Z35" s="6" t="s">
        <v>46</v>
      </c>
      <c r="AA35" s="5">
        <v>-1</v>
      </c>
      <c r="AB35" s="6" t="s">
        <v>46</v>
      </c>
    </row>
    <row r="36" spans="1:28" x14ac:dyDescent="0.3">
      <c r="A36" s="10" t="s">
        <v>17</v>
      </c>
      <c r="B36" s="10" t="s">
        <v>12</v>
      </c>
      <c r="C36" s="10" t="s">
        <v>28</v>
      </c>
      <c r="D36" s="9" t="s">
        <v>176</v>
      </c>
      <c r="E36" s="196">
        <v>17</v>
      </c>
      <c r="F36" s="195" t="s">
        <v>178</v>
      </c>
      <c r="G36" s="196">
        <v>2</v>
      </c>
      <c r="H36" s="196">
        <v>2</v>
      </c>
      <c r="I36" s="196">
        <v>0</v>
      </c>
      <c r="J36" s="196"/>
      <c r="K36" s="196">
        <v>0</v>
      </c>
      <c r="L36" s="6">
        <v>0</v>
      </c>
      <c r="M36" s="5" t="s">
        <v>3</v>
      </c>
      <c r="O36" s="10" t="s">
        <v>17</v>
      </c>
      <c r="P36" s="10" t="s">
        <v>12</v>
      </c>
      <c r="Q36" s="10" t="s">
        <v>28</v>
      </c>
      <c r="R36" s="9" t="s">
        <v>176</v>
      </c>
      <c r="S36" s="196">
        <v>2</v>
      </c>
      <c r="T36" s="6" t="s">
        <v>46</v>
      </c>
      <c r="U36" s="196">
        <v>2</v>
      </c>
      <c r="V36" s="6" t="s">
        <v>46</v>
      </c>
      <c r="W36" s="196">
        <v>0</v>
      </c>
      <c r="X36" s="6" t="s">
        <v>46</v>
      </c>
      <c r="Y36" s="196">
        <v>0</v>
      </c>
      <c r="Z36" s="6" t="s">
        <v>46</v>
      </c>
      <c r="AA36" s="5">
        <v>0</v>
      </c>
      <c r="AB36" s="6" t="s">
        <v>46</v>
      </c>
    </row>
    <row r="37" spans="1:28" x14ac:dyDescent="0.3">
      <c r="A37" s="10" t="s">
        <v>17</v>
      </c>
      <c r="B37" s="10" t="s">
        <v>12</v>
      </c>
      <c r="C37" s="10" t="s">
        <v>28</v>
      </c>
      <c r="D37" s="9" t="s">
        <v>177</v>
      </c>
      <c r="E37" s="196">
        <v>25</v>
      </c>
      <c r="F37" s="195" t="s">
        <v>178</v>
      </c>
      <c r="G37" s="196">
        <v>4</v>
      </c>
      <c r="H37" s="196">
        <v>1</v>
      </c>
      <c r="I37" s="196">
        <v>3</v>
      </c>
      <c r="J37" s="196">
        <v>8</v>
      </c>
      <c r="K37" s="196">
        <v>-5</v>
      </c>
      <c r="L37" s="6">
        <v>-1.25</v>
      </c>
      <c r="M37" s="5" t="s">
        <v>2</v>
      </c>
      <c r="O37" s="10" t="s">
        <v>17</v>
      </c>
      <c r="P37" s="10" t="s">
        <v>12</v>
      </c>
      <c r="Q37" s="10" t="s">
        <v>28</v>
      </c>
      <c r="R37" s="9" t="s">
        <v>177</v>
      </c>
      <c r="S37" s="196">
        <v>0</v>
      </c>
      <c r="T37" s="6">
        <v>0</v>
      </c>
      <c r="U37" s="196">
        <v>0</v>
      </c>
      <c r="V37" s="6">
        <v>0</v>
      </c>
      <c r="W37" s="196">
        <v>0</v>
      </c>
      <c r="X37" s="6">
        <v>0</v>
      </c>
      <c r="Y37" s="196">
        <v>5</v>
      </c>
      <c r="Z37" s="6">
        <v>1.25</v>
      </c>
      <c r="AA37" s="5">
        <v>-5</v>
      </c>
      <c r="AB37" s="6">
        <v>-1.25</v>
      </c>
    </row>
    <row r="38" spans="1:28" x14ac:dyDescent="0.3">
      <c r="A38" s="56" t="s">
        <v>17</v>
      </c>
      <c r="B38" s="56" t="s">
        <v>13</v>
      </c>
      <c r="C38" s="56" t="s">
        <v>29</v>
      </c>
      <c r="D38" s="9" t="s">
        <v>174</v>
      </c>
      <c r="E38" s="196">
        <v>21</v>
      </c>
      <c r="F38" s="195" t="s">
        <v>178</v>
      </c>
      <c r="G38" s="196"/>
      <c r="H38" s="196"/>
      <c r="I38" s="196"/>
      <c r="J38" s="196">
        <v>2</v>
      </c>
      <c r="K38" s="196">
        <v>-2</v>
      </c>
      <c r="L38" s="6">
        <v>-1</v>
      </c>
      <c r="M38" s="5" t="s">
        <v>46</v>
      </c>
      <c r="O38" s="56" t="s">
        <v>17</v>
      </c>
      <c r="P38" s="56" t="s">
        <v>13</v>
      </c>
      <c r="Q38" s="56" t="s">
        <v>29</v>
      </c>
      <c r="R38" s="9" t="s">
        <v>174</v>
      </c>
      <c r="S38" s="196">
        <v>0</v>
      </c>
      <c r="T38" s="6" t="s">
        <v>46</v>
      </c>
      <c r="U38" s="196">
        <v>0</v>
      </c>
      <c r="V38" s="6" t="s">
        <v>46</v>
      </c>
      <c r="W38" s="196">
        <v>0</v>
      </c>
      <c r="X38" s="6" t="s">
        <v>46</v>
      </c>
      <c r="Y38" s="196">
        <v>0</v>
      </c>
      <c r="Z38" s="6" t="s">
        <v>46</v>
      </c>
      <c r="AA38" s="5">
        <v>0</v>
      </c>
      <c r="AB38" s="6" t="s">
        <v>46</v>
      </c>
    </row>
    <row r="39" spans="1:28" x14ac:dyDescent="0.3">
      <c r="A39" s="56" t="s">
        <v>17</v>
      </c>
      <c r="B39" s="56" t="s">
        <v>13</v>
      </c>
      <c r="C39" s="56" t="s">
        <v>29</v>
      </c>
      <c r="D39" s="9" t="s">
        <v>175</v>
      </c>
      <c r="E39" s="196">
        <v>24</v>
      </c>
      <c r="F39" s="195" t="s">
        <v>178</v>
      </c>
      <c r="G39" s="196"/>
      <c r="H39" s="196"/>
      <c r="I39" s="196"/>
      <c r="J39" s="196"/>
      <c r="K39" s="196"/>
      <c r="L39" s="6">
        <v>-1</v>
      </c>
      <c r="M39" s="5" t="s">
        <v>46</v>
      </c>
      <c r="O39" s="56" t="s">
        <v>17</v>
      </c>
      <c r="P39" s="56" t="s">
        <v>13</v>
      </c>
      <c r="Q39" s="56" t="s">
        <v>29</v>
      </c>
      <c r="R39" s="9" t="s">
        <v>175</v>
      </c>
      <c r="S39" s="196">
        <v>0</v>
      </c>
      <c r="T39" s="6" t="s">
        <v>46</v>
      </c>
      <c r="U39" s="196">
        <v>0</v>
      </c>
      <c r="V39" s="6" t="s">
        <v>46</v>
      </c>
      <c r="W39" s="196">
        <v>0</v>
      </c>
      <c r="X39" s="6" t="s">
        <v>46</v>
      </c>
      <c r="Y39" s="196">
        <v>-2</v>
      </c>
      <c r="Z39" s="6" t="s">
        <v>46</v>
      </c>
      <c r="AA39" s="5">
        <v>2</v>
      </c>
      <c r="AB39" s="6" t="s">
        <v>46</v>
      </c>
    </row>
    <row r="40" spans="1:28" x14ac:dyDescent="0.3">
      <c r="A40" s="56" t="s">
        <v>17</v>
      </c>
      <c r="B40" s="56" t="s">
        <v>13</v>
      </c>
      <c r="C40" s="56" t="s">
        <v>29</v>
      </c>
      <c r="D40" s="9" t="s">
        <v>176</v>
      </c>
      <c r="E40" s="196">
        <v>17</v>
      </c>
      <c r="F40" s="195" t="s">
        <v>178</v>
      </c>
      <c r="G40" s="196"/>
      <c r="H40" s="196"/>
      <c r="I40" s="196"/>
      <c r="J40" s="196"/>
      <c r="K40" s="196"/>
      <c r="L40" s="6">
        <v>-1</v>
      </c>
      <c r="M40" s="5" t="s">
        <v>46</v>
      </c>
      <c r="O40" s="56" t="s">
        <v>17</v>
      </c>
      <c r="P40" s="56" t="s">
        <v>13</v>
      </c>
      <c r="Q40" s="56" t="s">
        <v>29</v>
      </c>
      <c r="R40" s="9" t="s">
        <v>176</v>
      </c>
      <c r="S40" s="196">
        <v>0</v>
      </c>
      <c r="T40" s="6" t="s">
        <v>46</v>
      </c>
      <c r="U40" s="196">
        <v>0</v>
      </c>
      <c r="V40" s="6" t="s">
        <v>46</v>
      </c>
      <c r="W40" s="196">
        <v>0</v>
      </c>
      <c r="X40" s="6" t="s">
        <v>46</v>
      </c>
      <c r="Y40" s="196">
        <v>0</v>
      </c>
      <c r="Z40" s="6" t="s">
        <v>46</v>
      </c>
      <c r="AA40" s="5">
        <v>0</v>
      </c>
      <c r="AB40" s="6" t="s">
        <v>46</v>
      </c>
    </row>
    <row r="41" spans="1:28" x14ac:dyDescent="0.3">
      <c r="A41" s="56" t="s">
        <v>17</v>
      </c>
      <c r="B41" s="56" t="s">
        <v>13</v>
      </c>
      <c r="C41" s="56" t="s">
        <v>29</v>
      </c>
      <c r="D41" s="9" t="s">
        <v>177</v>
      </c>
      <c r="E41" s="196">
        <v>25</v>
      </c>
      <c r="F41" s="195" t="s">
        <v>178</v>
      </c>
      <c r="G41" s="196">
        <v>2</v>
      </c>
      <c r="H41" s="196">
        <v>1</v>
      </c>
      <c r="I41" s="196">
        <v>1</v>
      </c>
      <c r="J41" s="196"/>
      <c r="K41" s="196">
        <v>1</v>
      </c>
      <c r="L41" s="6">
        <v>0.5</v>
      </c>
      <c r="M41" s="5" t="s">
        <v>4</v>
      </c>
      <c r="O41" s="56" t="s">
        <v>17</v>
      </c>
      <c r="P41" s="56" t="s">
        <v>13</v>
      </c>
      <c r="Q41" s="56" t="s">
        <v>29</v>
      </c>
      <c r="R41" s="9" t="s">
        <v>177</v>
      </c>
      <c r="S41" s="196">
        <v>-4</v>
      </c>
      <c r="T41" s="6">
        <v>-0.66666666666666663</v>
      </c>
      <c r="U41" s="196">
        <v>-1</v>
      </c>
      <c r="V41" s="6">
        <v>-0.16666666666666666</v>
      </c>
      <c r="W41" s="196">
        <v>-3</v>
      </c>
      <c r="X41" s="6">
        <v>-0.5</v>
      </c>
      <c r="Y41" s="196">
        <v>0</v>
      </c>
      <c r="Z41" s="6">
        <v>0</v>
      </c>
      <c r="AA41" s="5">
        <v>-3</v>
      </c>
      <c r="AB41" s="6">
        <v>-0.5</v>
      </c>
    </row>
    <row r="42" spans="1:28" x14ac:dyDescent="0.3">
      <c r="A42" s="57" t="s">
        <v>17</v>
      </c>
      <c r="B42" s="57" t="s">
        <v>14</v>
      </c>
      <c r="C42" s="57" t="s">
        <v>30</v>
      </c>
      <c r="D42" s="9" t="s">
        <v>174</v>
      </c>
      <c r="E42" s="196">
        <v>21</v>
      </c>
      <c r="F42" s="195" t="s">
        <v>178</v>
      </c>
      <c r="G42" s="196"/>
      <c r="H42" s="196"/>
      <c r="I42" s="196"/>
      <c r="J42" s="196"/>
      <c r="K42" s="196"/>
      <c r="L42" s="6">
        <v>-1</v>
      </c>
      <c r="M42" s="5" t="s">
        <v>46</v>
      </c>
      <c r="O42" s="57" t="s">
        <v>17</v>
      </c>
      <c r="P42" s="57" t="s">
        <v>14</v>
      </c>
      <c r="Q42" s="57" t="s">
        <v>30</v>
      </c>
      <c r="R42" s="9" t="s">
        <v>174</v>
      </c>
      <c r="S42" s="196">
        <v>0</v>
      </c>
      <c r="T42" s="6" t="s">
        <v>46</v>
      </c>
      <c r="U42" s="196">
        <v>0</v>
      </c>
      <c r="V42" s="6" t="s">
        <v>46</v>
      </c>
      <c r="W42" s="196">
        <v>0</v>
      </c>
      <c r="X42" s="6" t="s">
        <v>46</v>
      </c>
      <c r="Y42" s="196">
        <v>0</v>
      </c>
      <c r="Z42" s="6" t="s">
        <v>46</v>
      </c>
      <c r="AA42" s="5">
        <v>0</v>
      </c>
      <c r="AB42" s="6" t="s">
        <v>46</v>
      </c>
    </row>
    <row r="43" spans="1:28" x14ac:dyDescent="0.3">
      <c r="A43" s="57" t="s">
        <v>17</v>
      </c>
      <c r="B43" s="57" t="s">
        <v>14</v>
      </c>
      <c r="C43" s="57" t="s">
        <v>30</v>
      </c>
      <c r="D43" s="9" t="s">
        <v>175</v>
      </c>
      <c r="E43" s="196">
        <v>24</v>
      </c>
      <c r="F43" s="195" t="s">
        <v>178</v>
      </c>
      <c r="G43" s="196"/>
      <c r="H43" s="196"/>
      <c r="I43" s="196"/>
      <c r="J43" s="196"/>
      <c r="K43" s="196"/>
      <c r="L43" s="6">
        <v>-1</v>
      </c>
      <c r="M43" s="5" t="s">
        <v>46</v>
      </c>
      <c r="O43" s="57" t="s">
        <v>17</v>
      </c>
      <c r="P43" s="57" t="s">
        <v>14</v>
      </c>
      <c r="Q43" s="57" t="s">
        <v>30</v>
      </c>
      <c r="R43" s="9" t="s">
        <v>175</v>
      </c>
      <c r="S43" s="196">
        <v>0</v>
      </c>
      <c r="T43" s="6" t="s">
        <v>46</v>
      </c>
      <c r="U43" s="196">
        <v>0</v>
      </c>
      <c r="V43" s="6" t="s">
        <v>46</v>
      </c>
      <c r="W43" s="196">
        <v>0</v>
      </c>
      <c r="X43" s="6" t="s">
        <v>46</v>
      </c>
      <c r="Y43" s="196">
        <v>0</v>
      </c>
      <c r="Z43" s="6" t="s">
        <v>46</v>
      </c>
      <c r="AA43" s="5">
        <v>0</v>
      </c>
      <c r="AB43" s="6" t="s">
        <v>46</v>
      </c>
    </row>
    <row r="44" spans="1:28" x14ac:dyDescent="0.3">
      <c r="A44" s="57" t="s">
        <v>17</v>
      </c>
      <c r="B44" s="57" t="s">
        <v>14</v>
      </c>
      <c r="C44" s="57" t="s">
        <v>30</v>
      </c>
      <c r="D44" s="9" t="s">
        <v>176</v>
      </c>
      <c r="E44" s="196">
        <v>17</v>
      </c>
      <c r="F44" s="195" t="s">
        <v>178</v>
      </c>
      <c r="G44" s="196"/>
      <c r="H44" s="196"/>
      <c r="I44" s="196"/>
      <c r="J44" s="196"/>
      <c r="K44" s="196"/>
      <c r="L44" s="6">
        <v>-1</v>
      </c>
      <c r="M44" s="5" t="s">
        <v>46</v>
      </c>
      <c r="O44" s="57" t="s">
        <v>17</v>
      </c>
      <c r="P44" s="57" t="s">
        <v>14</v>
      </c>
      <c r="Q44" s="57" t="s">
        <v>30</v>
      </c>
      <c r="R44" s="9" t="s">
        <v>176</v>
      </c>
      <c r="S44" s="196">
        <v>0</v>
      </c>
      <c r="T44" s="6" t="s">
        <v>46</v>
      </c>
      <c r="U44" s="196">
        <v>0</v>
      </c>
      <c r="V44" s="6" t="s">
        <v>46</v>
      </c>
      <c r="W44" s="196">
        <v>0</v>
      </c>
      <c r="X44" s="6" t="s">
        <v>46</v>
      </c>
      <c r="Y44" s="196">
        <v>0</v>
      </c>
      <c r="Z44" s="6" t="s">
        <v>46</v>
      </c>
      <c r="AA44" s="5">
        <v>0</v>
      </c>
      <c r="AB44" s="6" t="s">
        <v>46</v>
      </c>
    </row>
    <row r="45" spans="1:28" x14ac:dyDescent="0.3">
      <c r="A45" s="57" t="s">
        <v>17</v>
      </c>
      <c r="B45" s="57" t="s">
        <v>14</v>
      </c>
      <c r="C45" s="57" t="s">
        <v>30</v>
      </c>
      <c r="D45" s="9" t="s">
        <v>177</v>
      </c>
      <c r="E45" s="196">
        <v>25</v>
      </c>
      <c r="F45" s="195" t="s">
        <v>178</v>
      </c>
      <c r="G45" s="196"/>
      <c r="H45" s="196"/>
      <c r="I45" s="196"/>
      <c r="J45" s="196"/>
      <c r="K45" s="196"/>
      <c r="L45" s="6">
        <v>-1</v>
      </c>
      <c r="M45" s="5" t="s">
        <v>46</v>
      </c>
      <c r="O45" s="57" t="s">
        <v>17</v>
      </c>
      <c r="P45" s="57" t="s">
        <v>14</v>
      </c>
      <c r="Q45" s="57" t="s">
        <v>30</v>
      </c>
      <c r="R45" s="9" t="s">
        <v>177</v>
      </c>
      <c r="S45" s="196">
        <v>0</v>
      </c>
      <c r="T45" s="6" t="s">
        <v>46</v>
      </c>
      <c r="U45" s="196">
        <v>0</v>
      </c>
      <c r="V45" s="6" t="s">
        <v>46</v>
      </c>
      <c r="W45" s="196">
        <v>0</v>
      </c>
      <c r="X45" s="6" t="s">
        <v>46</v>
      </c>
      <c r="Y45" s="196">
        <v>0</v>
      </c>
      <c r="Z45" s="6" t="s">
        <v>46</v>
      </c>
      <c r="AA45" s="5">
        <v>0</v>
      </c>
      <c r="AB45" s="6" t="s">
        <v>46</v>
      </c>
    </row>
    <row r="46" spans="1:28" x14ac:dyDescent="0.3">
      <c r="A46" s="58" t="s">
        <v>17</v>
      </c>
      <c r="B46" s="58" t="s">
        <v>15</v>
      </c>
      <c r="C46" s="58" t="s">
        <v>31</v>
      </c>
      <c r="D46" s="9" t="s">
        <v>174</v>
      </c>
      <c r="E46" s="196">
        <v>21</v>
      </c>
      <c r="F46" s="195" t="s">
        <v>178</v>
      </c>
      <c r="G46" s="196"/>
      <c r="H46" s="196"/>
      <c r="I46" s="196"/>
      <c r="J46" s="196"/>
      <c r="K46" s="196"/>
      <c r="L46" s="6">
        <v>-1</v>
      </c>
      <c r="M46" s="5" t="s">
        <v>46</v>
      </c>
      <c r="O46" s="58" t="s">
        <v>17</v>
      </c>
      <c r="P46" s="58" t="s">
        <v>15</v>
      </c>
      <c r="Q46" s="58" t="s">
        <v>31</v>
      </c>
      <c r="R46" s="9" t="s">
        <v>174</v>
      </c>
      <c r="S46" s="196">
        <v>0</v>
      </c>
      <c r="T46" s="6" t="s">
        <v>46</v>
      </c>
      <c r="U46" s="196">
        <v>0</v>
      </c>
      <c r="V46" s="6" t="s">
        <v>46</v>
      </c>
      <c r="W46" s="196">
        <v>0</v>
      </c>
      <c r="X46" s="6" t="s">
        <v>46</v>
      </c>
      <c r="Y46" s="196">
        <v>0</v>
      </c>
      <c r="Z46" s="6" t="s">
        <v>46</v>
      </c>
      <c r="AA46" s="5">
        <v>0</v>
      </c>
      <c r="AB46" s="6" t="s">
        <v>46</v>
      </c>
    </row>
    <row r="47" spans="1:28" x14ac:dyDescent="0.3">
      <c r="A47" s="58" t="s">
        <v>17</v>
      </c>
      <c r="B47" s="58" t="s">
        <v>15</v>
      </c>
      <c r="C47" s="58" t="s">
        <v>31</v>
      </c>
      <c r="D47" s="9" t="s">
        <v>175</v>
      </c>
      <c r="E47" s="196">
        <v>24</v>
      </c>
      <c r="F47" s="195" t="s">
        <v>178</v>
      </c>
      <c r="G47" s="196"/>
      <c r="H47" s="196"/>
      <c r="I47" s="196"/>
      <c r="J47" s="196"/>
      <c r="K47" s="196"/>
      <c r="L47" s="6">
        <v>-1</v>
      </c>
      <c r="M47" s="5" t="s">
        <v>46</v>
      </c>
      <c r="O47" s="58" t="s">
        <v>17</v>
      </c>
      <c r="P47" s="58" t="s">
        <v>15</v>
      </c>
      <c r="Q47" s="58" t="s">
        <v>31</v>
      </c>
      <c r="R47" s="9" t="s">
        <v>175</v>
      </c>
      <c r="S47" s="196">
        <v>0</v>
      </c>
      <c r="T47" s="6" t="s">
        <v>46</v>
      </c>
      <c r="U47" s="196">
        <v>0</v>
      </c>
      <c r="V47" s="6" t="s">
        <v>46</v>
      </c>
      <c r="W47" s="196">
        <v>0</v>
      </c>
      <c r="X47" s="6" t="s">
        <v>46</v>
      </c>
      <c r="Y47" s="196">
        <v>0</v>
      </c>
      <c r="Z47" s="6" t="s">
        <v>46</v>
      </c>
      <c r="AA47" s="5">
        <v>0</v>
      </c>
      <c r="AB47" s="6" t="s">
        <v>46</v>
      </c>
    </row>
    <row r="48" spans="1:28" x14ac:dyDescent="0.3">
      <c r="A48" s="58" t="s">
        <v>17</v>
      </c>
      <c r="B48" s="58" t="s">
        <v>15</v>
      </c>
      <c r="C48" s="58" t="s">
        <v>31</v>
      </c>
      <c r="D48" s="9" t="s">
        <v>176</v>
      </c>
      <c r="E48" s="196">
        <v>17</v>
      </c>
      <c r="F48" s="195" t="s">
        <v>178</v>
      </c>
      <c r="G48" s="196"/>
      <c r="H48" s="196"/>
      <c r="I48" s="196"/>
      <c r="J48" s="196"/>
      <c r="K48" s="196"/>
      <c r="L48" s="6">
        <v>-1</v>
      </c>
      <c r="M48" s="5" t="s">
        <v>46</v>
      </c>
      <c r="O48" s="58" t="s">
        <v>17</v>
      </c>
      <c r="P48" s="58" t="s">
        <v>15</v>
      </c>
      <c r="Q48" s="58" t="s">
        <v>31</v>
      </c>
      <c r="R48" s="9" t="s">
        <v>176</v>
      </c>
      <c r="S48" s="196">
        <v>0</v>
      </c>
      <c r="T48" s="6" t="s">
        <v>46</v>
      </c>
      <c r="U48" s="196">
        <v>0</v>
      </c>
      <c r="V48" s="6" t="s">
        <v>46</v>
      </c>
      <c r="W48" s="196">
        <v>0</v>
      </c>
      <c r="X48" s="6" t="s">
        <v>46</v>
      </c>
      <c r="Y48" s="196">
        <v>0</v>
      </c>
      <c r="Z48" s="6" t="s">
        <v>46</v>
      </c>
      <c r="AA48" s="5">
        <v>0</v>
      </c>
      <c r="AB48" s="6" t="s">
        <v>46</v>
      </c>
    </row>
    <row r="49" spans="1:28" x14ac:dyDescent="0.3">
      <c r="A49" s="58" t="s">
        <v>17</v>
      </c>
      <c r="B49" s="58" t="s">
        <v>15</v>
      </c>
      <c r="C49" s="58" t="s">
        <v>31</v>
      </c>
      <c r="D49" s="9" t="s">
        <v>177</v>
      </c>
      <c r="E49" s="196">
        <v>25</v>
      </c>
      <c r="F49" s="195" t="s">
        <v>178</v>
      </c>
      <c r="G49" s="196"/>
      <c r="H49" s="196"/>
      <c r="I49" s="196"/>
      <c r="J49" s="196">
        <v>1</v>
      </c>
      <c r="K49" s="196">
        <v>-1</v>
      </c>
      <c r="L49" s="6">
        <v>-1</v>
      </c>
      <c r="M49" s="5" t="s">
        <v>46</v>
      </c>
      <c r="O49" s="58" t="s">
        <v>17</v>
      </c>
      <c r="P49" s="58" t="s">
        <v>15</v>
      </c>
      <c r="Q49" s="58" t="s">
        <v>31</v>
      </c>
      <c r="R49" s="9" t="s">
        <v>177</v>
      </c>
      <c r="S49" s="196">
        <v>0</v>
      </c>
      <c r="T49" s="6" t="s">
        <v>46</v>
      </c>
      <c r="U49" s="196">
        <v>0</v>
      </c>
      <c r="V49" s="6" t="s">
        <v>46</v>
      </c>
      <c r="W49" s="196">
        <v>0</v>
      </c>
      <c r="X49" s="6" t="s">
        <v>46</v>
      </c>
      <c r="Y49" s="196">
        <v>0</v>
      </c>
      <c r="Z49" s="6" t="s">
        <v>46</v>
      </c>
      <c r="AA49" s="5">
        <v>0</v>
      </c>
      <c r="AB49" s="6" t="s">
        <v>46</v>
      </c>
    </row>
    <row r="50" spans="1:28" x14ac:dyDescent="0.3">
      <c r="A50" s="10" t="s">
        <v>17</v>
      </c>
      <c r="B50" s="10" t="s">
        <v>16</v>
      </c>
      <c r="C50" s="10" t="s">
        <v>32</v>
      </c>
      <c r="D50" s="9" t="s">
        <v>174</v>
      </c>
      <c r="E50" s="196">
        <v>21</v>
      </c>
      <c r="F50" s="195" t="s">
        <v>178</v>
      </c>
      <c r="G50" s="196"/>
      <c r="H50" s="196"/>
      <c r="I50" s="196"/>
      <c r="J50" s="196">
        <v>3</v>
      </c>
      <c r="K50" s="196">
        <v>-3</v>
      </c>
      <c r="L50" s="6">
        <v>-1</v>
      </c>
      <c r="M50" s="5" t="s">
        <v>46</v>
      </c>
      <c r="O50" s="10" t="s">
        <v>17</v>
      </c>
      <c r="P50" s="10" t="s">
        <v>16</v>
      </c>
      <c r="Q50" s="10" t="s">
        <v>32</v>
      </c>
      <c r="R50" s="9" t="s">
        <v>174</v>
      </c>
      <c r="S50" s="196">
        <v>0</v>
      </c>
      <c r="T50" s="6" t="s">
        <v>46</v>
      </c>
      <c r="U50" s="196">
        <v>0</v>
      </c>
      <c r="V50" s="6" t="s">
        <v>46</v>
      </c>
      <c r="W50" s="196">
        <v>0</v>
      </c>
      <c r="X50" s="6" t="s">
        <v>46</v>
      </c>
      <c r="Y50" s="196">
        <v>1</v>
      </c>
      <c r="Z50" s="6" t="s">
        <v>46</v>
      </c>
      <c r="AA50" s="5">
        <v>-1</v>
      </c>
      <c r="AB50" s="6" t="s">
        <v>46</v>
      </c>
    </row>
    <row r="51" spans="1:28" x14ac:dyDescent="0.3">
      <c r="A51" s="10" t="s">
        <v>17</v>
      </c>
      <c r="B51" s="10" t="s">
        <v>16</v>
      </c>
      <c r="C51" s="10" t="s">
        <v>32</v>
      </c>
      <c r="D51" s="9" t="s">
        <v>175</v>
      </c>
      <c r="E51" s="196">
        <v>24</v>
      </c>
      <c r="F51" s="195" t="s">
        <v>178</v>
      </c>
      <c r="G51" s="196">
        <v>11</v>
      </c>
      <c r="H51" s="196">
        <v>7</v>
      </c>
      <c r="I51" s="196">
        <v>4</v>
      </c>
      <c r="J51" s="196">
        <v>7</v>
      </c>
      <c r="K51" s="196">
        <v>-3</v>
      </c>
      <c r="L51" s="6">
        <v>-0.27272727272727271</v>
      </c>
      <c r="M51" s="5" t="s">
        <v>2</v>
      </c>
      <c r="O51" s="10" t="s">
        <v>17</v>
      </c>
      <c r="P51" s="10" t="s">
        <v>16</v>
      </c>
      <c r="Q51" s="10" t="s">
        <v>32</v>
      </c>
      <c r="R51" s="9" t="s">
        <v>175</v>
      </c>
      <c r="S51" s="196">
        <v>4</v>
      </c>
      <c r="T51" s="6">
        <v>0.5714285714285714</v>
      </c>
      <c r="U51" s="196">
        <v>1</v>
      </c>
      <c r="V51" s="6">
        <v>0.14285714285714285</v>
      </c>
      <c r="W51" s="196">
        <v>3</v>
      </c>
      <c r="X51" s="6">
        <v>0.42857142857142855</v>
      </c>
      <c r="Y51" s="196">
        <v>5</v>
      </c>
      <c r="Z51" s="6">
        <v>0.7142857142857143</v>
      </c>
      <c r="AA51" s="5">
        <v>-2</v>
      </c>
      <c r="AB51" s="6">
        <v>-0.2857142857142857</v>
      </c>
    </row>
    <row r="52" spans="1:28" x14ac:dyDescent="0.3">
      <c r="A52" s="10" t="s">
        <v>17</v>
      </c>
      <c r="B52" s="10" t="s">
        <v>16</v>
      </c>
      <c r="C52" s="10" t="s">
        <v>32</v>
      </c>
      <c r="D52" s="9" t="s">
        <v>176</v>
      </c>
      <c r="E52" s="196">
        <v>17</v>
      </c>
      <c r="F52" s="195" t="s">
        <v>178</v>
      </c>
      <c r="G52" s="196">
        <v>5</v>
      </c>
      <c r="H52" s="196">
        <v>2</v>
      </c>
      <c r="I52" s="196">
        <v>3</v>
      </c>
      <c r="J52" s="196">
        <v>6</v>
      </c>
      <c r="K52" s="196">
        <v>-3</v>
      </c>
      <c r="L52" s="6">
        <v>-0.6</v>
      </c>
      <c r="M52" s="5" t="s">
        <v>2</v>
      </c>
      <c r="O52" s="10" t="s">
        <v>17</v>
      </c>
      <c r="P52" s="10" t="s">
        <v>16</v>
      </c>
      <c r="Q52" s="10" t="s">
        <v>32</v>
      </c>
      <c r="R52" s="9" t="s">
        <v>176</v>
      </c>
      <c r="S52" s="196">
        <v>5</v>
      </c>
      <c r="T52" s="6" t="s">
        <v>46</v>
      </c>
      <c r="U52" s="196">
        <v>2</v>
      </c>
      <c r="V52" s="6" t="s">
        <v>46</v>
      </c>
      <c r="W52" s="196">
        <v>3</v>
      </c>
      <c r="X52" s="6" t="s">
        <v>46</v>
      </c>
      <c r="Y52" s="196">
        <v>3</v>
      </c>
      <c r="Z52" s="6" t="s">
        <v>46</v>
      </c>
      <c r="AA52" s="5">
        <v>0</v>
      </c>
      <c r="AB52" s="6" t="s">
        <v>46</v>
      </c>
    </row>
    <row r="53" spans="1:28" x14ac:dyDescent="0.3">
      <c r="A53" s="10" t="s">
        <v>17</v>
      </c>
      <c r="B53" s="10" t="s">
        <v>16</v>
      </c>
      <c r="C53" s="10" t="s">
        <v>32</v>
      </c>
      <c r="D53" s="9" t="s">
        <v>177</v>
      </c>
      <c r="E53" s="196">
        <v>25</v>
      </c>
      <c r="F53" s="195" t="s">
        <v>178</v>
      </c>
      <c r="G53" s="196">
        <v>15</v>
      </c>
      <c r="H53" s="196">
        <v>8</v>
      </c>
      <c r="I53" s="196">
        <v>7</v>
      </c>
      <c r="J53" s="196">
        <v>4</v>
      </c>
      <c r="K53" s="196">
        <v>3</v>
      </c>
      <c r="L53" s="6">
        <v>0.2</v>
      </c>
      <c r="M53" s="5" t="s">
        <v>3</v>
      </c>
      <c r="O53" s="10" t="s">
        <v>17</v>
      </c>
      <c r="P53" s="10" t="s">
        <v>16</v>
      </c>
      <c r="Q53" s="10" t="s">
        <v>32</v>
      </c>
      <c r="R53" s="9" t="s">
        <v>177</v>
      </c>
      <c r="S53" s="196">
        <v>2</v>
      </c>
      <c r="T53" s="6">
        <v>0.15384615384615385</v>
      </c>
      <c r="U53" s="196">
        <v>0</v>
      </c>
      <c r="V53" s="6">
        <v>0</v>
      </c>
      <c r="W53" s="196">
        <v>2</v>
      </c>
      <c r="X53" s="6">
        <v>0.15384615384615385</v>
      </c>
      <c r="Y53" s="196">
        <v>4</v>
      </c>
      <c r="Z53" s="6">
        <v>0.30769230769230771</v>
      </c>
      <c r="AA53" s="5">
        <v>-2</v>
      </c>
      <c r="AB53" s="6">
        <v>-0.15384615384615385</v>
      </c>
    </row>
    <row r="54" spans="1:28" x14ac:dyDescent="0.3">
      <c r="A54" s="10" t="s">
        <v>18</v>
      </c>
      <c r="B54" s="10" t="s">
        <v>12</v>
      </c>
      <c r="C54" s="10" t="s">
        <v>33</v>
      </c>
      <c r="D54" s="9" t="s">
        <v>174</v>
      </c>
      <c r="E54" s="196">
        <v>21</v>
      </c>
      <c r="F54" s="195" t="s">
        <v>178</v>
      </c>
      <c r="G54" s="196">
        <v>9</v>
      </c>
      <c r="H54" s="196">
        <v>4</v>
      </c>
      <c r="I54" s="196">
        <v>5</v>
      </c>
      <c r="J54" s="196">
        <v>13</v>
      </c>
      <c r="K54" s="196">
        <v>-8</v>
      </c>
      <c r="L54" s="6">
        <v>-0.88888888888888884</v>
      </c>
      <c r="M54" s="5" t="s">
        <v>2</v>
      </c>
      <c r="O54" s="10" t="s">
        <v>18</v>
      </c>
      <c r="P54" s="10" t="s">
        <v>12</v>
      </c>
      <c r="Q54" s="10" t="s">
        <v>33</v>
      </c>
      <c r="R54" s="9" t="s">
        <v>174</v>
      </c>
      <c r="S54" s="196">
        <v>-2</v>
      </c>
      <c r="T54" s="6">
        <v>-0.18181818181818182</v>
      </c>
      <c r="U54" s="196">
        <v>3</v>
      </c>
      <c r="V54" s="6">
        <v>0.27272727272727271</v>
      </c>
      <c r="W54" s="196">
        <v>-5</v>
      </c>
      <c r="X54" s="6">
        <v>-0.45454545454545453</v>
      </c>
      <c r="Y54" s="196">
        <v>0</v>
      </c>
      <c r="Z54" s="6">
        <v>0</v>
      </c>
      <c r="AA54" s="5">
        <v>-5</v>
      </c>
      <c r="AB54" s="6">
        <v>-0.45454545454545453</v>
      </c>
    </row>
    <row r="55" spans="1:28" x14ac:dyDescent="0.3">
      <c r="A55" s="10" t="s">
        <v>18</v>
      </c>
      <c r="B55" s="10" t="s">
        <v>12</v>
      </c>
      <c r="C55" s="10" t="s">
        <v>33</v>
      </c>
      <c r="D55" s="9" t="s">
        <v>175</v>
      </c>
      <c r="E55" s="196">
        <v>24</v>
      </c>
      <c r="F55" s="195" t="s">
        <v>178</v>
      </c>
      <c r="G55" s="196">
        <v>3</v>
      </c>
      <c r="H55" s="196"/>
      <c r="I55" s="196">
        <v>3</v>
      </c>
      <c r="J55" s="196">
        <v>10</v>
      </c>
      <c r="K55" s="196">
        <v>-7</v>
      </c>
      <c r="L55" s="6">
        <v>-2.3333333333333335</v>
      </c>
      <c r="M55" s="5" t="s">
        <v>2</v>
      </c>
      <c r="O55" s="10" t="s">
        <v>18</v>
      </c>
      <c r="P55" s="10" t="s">
        <v>12</v>
      </c>
      <c r="Q55" s="10" t="s">
        <v>33</v>
      </c>
      <c r="R55" s="9" t="s">
        <v>175</v>
      </c>
      <c r="S55" s="196">
        <v>1</v>
      </c>
      <c r="T55" s="6">
        <v>0.5</v>
      </c>
      <c r="U55" s="196">
        <v>-2</v>
      </c>
      <c r="V55" s="6">
        <v>-1</v>
      </c>
      <c r="W55" s="196">
        <v>3</v>
      </c>
      <c r="X55" s="6">
        <v>1.5</v>
      </c>
      <c r="Y55" s="196">
        <v>-2</v>
      </c>
      <c r="Z55" s="6">
        <v>-1</v>
      </c>
      <c r="AA55" s="5">
        <v>5</v>
      </c>
      <c r="AB55" s="6">
        <v>2.5</v>
      </c>
    </row>
    <row r="56" spans="1:28" x14ac:dyDescent="0.3">
      <c r="A56" s="10" t="s">
        <v>18</v>
      </c>
      <c r="B56" s="10" t="s">
        <v>12</v>
      </c>
      <c r="C56" s="10" t="s">
        <v>33</v>
      </c>
      <c r="D56" s="9" t="s">
        <v>176</v>
      </c>
      <c r="E56" s="196">
        <v>17</v>
      </c>
      <c r="F56" s="195" t="s">
        <v>178</v>
      </c>
      <c r="G56" s="196">
        <v>19</v>
      </c>
      <c r="H56" s="196">
        <v>6</v>
      </c>
      <c r="I56" s="196">
        <v>13</v>
      </c>
      <c r="J56" s="196">
        <v>4</v>
      </c>
      <c r="K56" s="196">
        <v>9</v>
      </c>
      <c r="L56" s="6">
        <v>0.47368421052631576</v>
      </c>
      <c r="M56" s="5" t="s">
        <v>4</v>
      </c>
      <c r="O56" s="10" t="s">
        <v>18</v>
      </c>
      <c r="P56" s="10" t="s">
        <v>12</v>
      </c>
      <c r="Q56" s="10" t="s">
        <v>33</v>
      </c>
      <c r="R56" s="9" t="s">
        <v>176</v>
      </c>
      <c r="S56" s="196">
        <v>1</v>
      </c>
      <c r="T56" s="6">
        <v>5.5555555555555552E-2</v>
      </c>
      <c r="U56" s="196">
        <v>-3</v>
      </c>
      <c r="V56" s="6">
        <v>-0.16666666666666666</v>
      </c>
      <c r="W56" s="196">
        <v>4</v>
      </c>
      <c r="X56" s="6">
        <v>0.22222222222222221</v>
      </c>
      <c r="Y56" s="196">
        <v>-1</v>
      </c>
      <c r="Z56" s="6">
        <v>-5.5555555555555552E-2</v>
      </c>
      <c r="AA56" s="5">
        <v>5</v>
      </c>
      <c r="AB56" s="6">
        <v>0.27777777777777779</v>
      </c>
    </row>
    <row r="57" spans="1:28" x14ac:dyDescent="0.3">
      <c r="A57" s="10" t="s">
        <v>18</v>
      </c>
      <c r="B57" s="10" t="s">
        <v>12</v>
      </c>
      <c r="C57" s="10" t="s">
        <v>33</v>
      </c>
      <c r="D57" s="9" t="s">
        <v>177</v>
      </c>
      <c r="E57" s="196">
        <v>25</v>
      </c>
      <c r="F57" s="195" t="s">
        <v>178</v>
      </c>
      <c r="G57" s="196">
        <v>24</v>
      </c>
      <c r="H57" s="196">
        <v>14</v>
      </c>
      <c r="I57" s="196">
        <v>10</v>
      </c>
      <c r="J57" s="196">
        <v>5</v>
      </c>
      <c r="K57" s="196">
        <v>5</v>
      </c>
      <c r="L57" s="6">
        <v>0.20833333333333334</v>
      </c>
      <c r="M57" s="5" t="s">
        <v>4</v>
      </c>
      <c r="O57" s="10" t="s">
        <v>18</v>
      </c>
      <c r="P57" s="10" t="s">
        <v>12</v>
      </c>
      <c r="Q57" s="10" t="s">
        <v>33</v>
      </c>
      <c r="R57" s="9" t="s">
        <v>177</v>
      </c>
      <c r="S57" s="196">
        <v>-2</v>
      </c>
      <c r="T57" s="6">
        <v>-7.6923076923076927E-2</v>
      </c>
      <c r="U57" s="196">
        <v>-3</v>
      </c>
      <c r="V57" s="6">
        <v>-0.11538461538461539</v>
      </c>
      <c r="W57" s="196">
        <v>1</v>
      </c>
      <c r="X57" s="6">
        <v>3.8461538461538464E-2</v>
      </c>
      <c r="Y57" s="196">
        <v>1</v>
      </c>
      <c r="Z57" s="6">
        <v>3.8461538461538464E-2</v>
      </c>
      <c r="AA57" s="5">
        <v>0</v>
      </c>
      <c r="AB57" s="6">
        <v>0</v>
      </c>
    </row>
    <row r="58" spans="1:28" x14ac:dyDescent="0.3">
      <c r="A58" s="59" t="s">
        <v>18</v>
      </c>
      <c r="B58" s="59" t="s">
        <v>13</v>
      </c>
      <c r="C58" s="59" t="s">
        <v>34</v>
      </c>
      <c r="D58" s="9" t="s">
        <v>174</v>
      </c>
      <c r="E58" s="196">
        <v>21</v>
      </c>
      <c r="F58" s="195" t="s">
        <v>178</v>
      </c>
      <c r="G58" s="196"/>
      <c r="H58" s="196"/>
      <c r="I58" s="196"/>
      <c r="J58" s="196"/>
      <c r="K58" s="196"/>
      <c r="L58" s="6">
        <v>-1</v>
      </c>
      <c r="M58" s="5" t="s">
        <v>46</v>
      </c>
      <c r="O58" s="59" t="s">
        <v>18</v>
      </c>
      <c r="P58" s="59" t="s">
        <v>13</v>
      </c>
      <c r="Q58" s="59" t="s">
        <v>34</v>
      </c>
      <c r="R58" s="9" t="s">
        <v>174</v>
      </c>
      <c r="S58" s="196">
        <v>0</v>
      </c>
      <c r="T58" s="6" t="s">
        <v>46</v>
      </c>
      <c r="U58" s="196">
        <v>0</v>
      </c>
      <c r="V58" s="6" t="s">
        <v>46</v>
      </c>
      <c r="W58" s="196">
        <v>0</v>
      </c>
      <c r="X58" s="6" t="s">
        <v>46</v>
      </c>
      <c r="Y58" s="196">
        <v>-1</v>
      </c>
      <c r="Z58" s="6" t="s">
        <v>46</v>
      </c>
      <c r="AA58" s="5">
        <v>1</v>
      </c>
      <c r="AB58" s="6" t="s">
        <v>46</v>
      </c>
    </row>
    <row r="59" spans="1:28" x14ac:dyDescent="0.3">
      <c r="A59" s="59" t="s">
        <v>18</v>
      </c>
      <c r="B59" s="59" t="s">
        <v>13</v>
      </c>
      <c r="C59" s="59" t="s">
        <v>34</v>
      </c>
      <c r="D59" s="9" t="s">
        <v>175</v>
      </c>
      <c r="E59" s="196">
        <v>24</v>
      </c>
      <c r="F59" s="195" t="s">
        <v>178</v>
      </c>
      <c r="G59" s="196"/>
      <c r="H59" s="196"/>
      <c r="I59" s="196"/>
      <c r="J59" s="196"/>
      <c r="K59" s="196"/>
      <c r="L59" s="6">
        <v>-1</v>
      </c>
      <c r="M59" s="5" t="s">
        <v>46</v>
      </c>
      <c r="O59" s="59" t="s">
        <v>18</v>
      </c>
      <c r="P59" s="59" t="s">
        <v>13</v>
      </c>
      <c r="Q59" s="59" t="s">
        <v>34</v>
      </c>
      <c r="R59" s="9" t="s">
        <v>175</v>
      </c>
      <c r="S59" s="196">
        <v>0</v>
      </c>
      <c r="T59" s="6" t="s">
        <v>46</v>
      </c>
      <c r="U59" s="196">
        <v>0</v>
      </c>
      <c r="V59" s="6" t="s">
        <v>46</v>
      </c>
      <c r="W59" s="196">
        <v>0</v>
      </c>
      <c r="X59" s="6" t="s">
        <v>46</v>
      </c>
      <c r="Y59" s="196">
        <v>0</v>
      </c>
      <c r="Z59" s="6" t="s">
        <v>46</v>
      </c>
      <c r="AA59" s="5">
        <v>0</v>
      </c>
      <c r="AB59" s="6" t="s">
        <v>46</v>
      </c>
    </row>
    <row r="60" spans="1:28" x14ac:dyDescent="0.3">
      <c r="A60" s="59" t="s">
        <v>18</v>
      </c>
      <c r="B60" s="59" t="s">
        <v>13</v>
      </c>
      <c r="C60" s="59" t="s">
        <v>34</v>
      </c>
      <c r="D60" s="9" t="s">
        <v>176</v>
      </c>
      <c r="E60" s="196">
        <v>17</v>
      </c>
      <c r="F60" s="195" t="s">
        <v>178</v>
      </c>
      <c r="G60" s="196">
        <v>2</v>
      </c>
      <c r="H60" s="196"/>
      <c r="I60" s="196">
        <v>2</v>
      </c>
      <c r="J60" s="196">
        <v>1</v>
      </c>
      <c r="K60" s="196">
        <v>1</v>
      </c>
      <c r="L60" s="6">
        <v>0.5</v>
      </c>
      <c r="M60" s="5" t="s">
        <v>4</v>
      </c>
      <c r="O60" s="59" t="s">
        <v>18</v>
      </c>
      <c r="P60" s="59" t="s">
        <v>13</v>
      </c>
      <c r="Q60" s="59" t="s">
        <v>34</v>
      </c>
      <c r="R60" s="9" t="s">
        <v>176</v>
      </c>
      <c r="S60" s="196">
        <v>2</v>
      </c>
      <c r="T60" s="6" t="s">
        <v>46</v>
      </c>
      <c r="U60" s="196">
        <v>0</v>
      </c>
      <c r="V60" s="6" t="s">
        <v>46</v>
      </c>
      <c r="W60" s="196">
        <v>2</v>
      </c>
      <c r="X60" s="6" t="s">
        <v>46</v>
      </c>
      <c r="Y60" s="196">
        <v>-1</v>
      </c>
      <c r="Z60" s="6" t="s">
        <v>46</v>
      </c>
      <c r="AA60" s="5">
        <v>3</v>
      </c>
      <c r="AB60" s="6" t="s">
        <v>46</v>
      </c>
    </row>
    <row r="61" spans="1:28" x14ac:dyDescent="0.3">
      <c r="A61" s="59" t="s">
        <v>18</v>
      </c>
      <c r="B61" s="59" t="s">
        <v>13</v>
      </c>
      <c r="C61" s="59" t="s">
        <v>34</v>
      </c>
      <c r="D61" s="9" t="s">
        <v>177</v>
      </c>
      <c r="E61" s="196">
        <v>25</v>
      </c>
      <c r="F61" s="195" t="s">
        <v>178</v>
      </c>
      <c r="G61" s="196">
        <v>2</v>
      </c>
      <c r="H61" s="196">
        <v>2</v>
      </c>
      <c r="I61" s="196">
        <v>0</v>
      </c>
      <c r="J61" s="196"/>
      <c r="K61" s="196">
        <v>0</v>
      </c>
      <c r="L61" s="6">
        <v>0</v>
      </c>
      <c r="M61" s="5" t="s">
        <v>3</v>
      </c>
      <c r="O61" s="59" t="s">
        <v>18</v>
      </c>
      <c r="P61" s="59" t="s">
        <v>13</v>
      </c>
      <c r="Q61" s="59" t="s">
        <v>34</v>
      </c>
      <c r="R61" s="9" t="s">
        <v>177</v>
      </c>
      <c r="S61" s="196">
        <v>-1</v>
      </c>
      <c r="T61" s="6">
        <v>-0.33333333333333331</v>
      </c>
      <c r="U61" s="196">
        <v>-1</v>
      </c>
      <c r="V61" s="6">
        <v>-0.33333333333333331</v>
      </c>
      <c r="W61" s="196">
        <v>0</v>
      </c>
      <c r="X61" s="6">
        <v>0</v>
      </c>
      <c r="Y61" s="196">
        <v>0</v>
      </c>
      <c r="Z61" s="6">
        <v>0</v>
      </c>
      <c r="AA61" s="5">
        <v>0</v>
      </c>
      <c r="AB61" s="6">
        <v>0</v>
      </c>
    </row>
    <row r="62" spans="1:28" x14ac:dyDescent="0.3">
      <c r="A62" s="58" t="s">
        <v>18</v>
      </c>
      <c r="B62" s="58" t="s">
        <v>15</v>
      </c>
      <c r="C62" s="58" t="s">
        <v>35</v>
      </c>
      <c r="D62" s="9" t="s">
        <v>174</v>
      </c>
      <c r="E62" s="196">
        <v>21</v>
      </c>
      <c r="F62" s="195" t="s">
        <v>178</v>
      </c>
      <c r="G62" s="196">
        <v>18</v>
      </c>
      <c r="H62" s="196">
        <v>2</v>
      </c>
      <c r="I62" s="196">
        <v>16</v>
      </c>
      <c r="J62" s="196"/>
      <c r="K62" s="196">
        <v>16</v>
      </c>
      <c r="L62" s="6">
        <v>0.88888888888888884</v>
      </c>
      <c r="M62" s="5" t="s">
        <v>4</v>
      </c>
      <c r="O62" s="58" t="s">
        <v>18</v>
      </c>
      <c r="P62" s="58" t="s">
        <v>15</v>
      </c>
      <c r="Q62" s="58" t="s">
        <v>35</v>
      </c>
      <c r="R62" s="9" t="s">
        <v>174</v>
      </c>
      <c r="S62" s="196">
        <v>-2</v>
      </c>
      <c r="T62" s="6">
        <v>-0.1</v>
      </c>
      <c r="U62" s="196">
        <v>-1</v>
      </c>
      <c r="V62" s="6">
        <v>-0.05</v>
      </c>
      <c r="W62" s="196">
        <v>-1</v>
      </c>
      <c r="X62" s="6">
        <v>-0.05</v>
      </c>
      <c r="Y62" s="196">
        <v>0</v>
      </c>
      <c r="Z62" s="6">
        <v>0</v>
      </c>
      <c r="AA62" s="5">
        <v>-1</v>
      </c>
      <c r="AB62" s="6">
        <v>-0.05</v>
      </c>
    </row>
    <row r="63" spans="1:28" x14ac:dyDescent="0.3">
      <c r="A63" s="58" t="s">
        <v>18</v>
      </c>
      <c r="B63" s="58" t="s">
        <v>15</v>
      </c>
      <c r="C63" s="58" t="s">
        <v>35</v>
      </c>
      <c r="D63" s="9" t="s">
        <v>175</v>
      </c>
      <c r="E63" s="196">
        <v>24</v>
      </c>
      <c r="F63" s="195" t="s">
        <v>178</v>
      </c>
      <c r="G63" s="196"/>
      <c r="H63" s="196"/>
      <c r="I63" s="196"/>
      <c r="J63" s="196"/>
      <c r="K63" s="196"/>
      <c r="L63" s="6">
        <v>-1</v>
      </c>
      <c r="M63" s="5" t="s">
        <v>46</v>
      </c>
      <c r="O63" s="58" t="s">
        <v>18</v>
      </c>
      <c r="P63" s="58" t="s">
        <v>15</v>
      </c>
      <c r="Q63" s="58" t="s">
        <v>35</v>
      </c>
      <c r="R63" s="9" t="s">
        <v>175</v>
      </c>
      <c r="S63" s="196">
        <v>0</v>
      </c>
      <c r="T63" s="6" t="s">
        <v>46</v>
      </c>
      <c r="U63" s="196">
        <v>0</v>
      </c>
      <c r="V63" s="6" t="s">
        <v>46</v>
      </c>
      <c r="W63" s="196">
        <v>0</v>
      </c>
      <c r="X63" s="6" t="s">
        <v>46</v>
      </c>
      <c r="Y63" s="196">
        <v>0</v>
      </c>
      <c r="Z63" s="6" t="s">
        <v>46</v>
      </c>
      <c r="AA63" s="5">
        <v>0</v>
      </c>
      <c r="AB63" s="6" t="s">
        <v>46</v>
      </c>
    </row>
    <row r="64" spans="1:28" x14ac:dyDescent="0.3">
      <c r="A64" s="58" t="s">
        <v>18</v>
      </c>
      <c r="B64" s="58" t="s">
        <v>15</v>
      </c>
      <c r="C64" s="58" t="s">
        <v>35</v>
      </c>
      <c r="D64" s="9" t="s">
        <v>176</v>
      </c>
      <c r="E64" s="196">
        <v>17</v>
      </c>
      <c r="F64" s="195" t="s">
        <v>178</v>
      </c>
      <c r="G64" s="196"/>
      <c r="H64" s="196"/>
      <c r="I64" s="196"/>
      <c r="J64" s="196">
        <v>1</v>
      </c>
      <c r="K64" s="196">
        <v>-1</v>
      </c>
      <c r="L64" s="6">
        <v>-1</v>
      </c>
      <c r="M64" s="5" t="s">
        <v>46</v>
      </c>
      <c r="O64" s="58" t="s">
        <v>18</v>
      </c>
      <c r="P64" s="58" t="s">
        <v>15</v>
      </c>
      <c r="Q64" s="58" t="s">
        <v>35</v>
      </c>
      <c r="R64" s="9" t="s">
        <v>176</v>
      </c>
      <c r="S64" s="196">
        <v>0</v>
      </c>
      <c r="T64" s="6" t="s">
        <v>46</v>
      </c>
      <c r="U64" s="196">
        <v>0</v>
      </c>
      <c r="V64" s="6" t="s">
        <v>46</v>
      </c>
      <c r="W64" s="196">
        <v>0</v>
      </c>
      <c r="X64" s="6" t="s">
        <v>46</v>
      </c>
      <c r="Y64" s="196">
        <v>-1</v>
      </c>
      <c r="Z64" s="6" t="s">
        <v>46</v>
      </c>
      <c r="AA64" s="5">
        <v>1</v>
      </c>
      <c r="AB64" s="6" t="s">
        <v>46</v>
      </c>
    </row>
    <row r="65" spans="1:28" x14ac:dyDescent="0.3">
      <c r="A65" s="58" t="s">
        <v>18</v>
      </c>
      <c r="B65" s="58" t="s">
        <v>15</v>
      </c>
      <c r="C65" s="58" t="s">
        <v>35</v>
      </c>
      <c r="D65" s="9" t="s">
        <v>177</v>
      </c>
      <c r="E65" s="196">
        <v>25</v>
      </c>
      <c r="F65" s="195" t="s">
        <v>178</v>
      </c>
      <c r="G65" s="196"/>
      <c r="H65" s="196"/>
      <c r="I65" s="196"/>
      <c r="J65" s="196">
        <v>3</v>
      </c>
      <c r="K65" s="196">
        <v>-3</v>
      </c>
      <c r="L65" s="6">
        <v>-1</v>
      </c>
      <c r="M65" s="5" t="s">
        <v>46</v>
      </c>
      <c r="O65" s="58" t="s">
        <v>18</v>
      </c>
      <c r="P65" s="58" t="s">
        <v>15</v>
      </c>
      <c r="Q65" s="58" t="s">
        <v>35</v>
      </c>
      <c r="R65" s="9" t="s">
        <v>177</v>
      </c>
      <c r="S65" s="196">
        <v>0</v>
      </c>
      <c r="T65" s="6" t="s">
        <v>46</v>
      </c>
      <c r="U65" s="196">
        <v>0</v>
      </c>
      <c r="V65" s="6" t="s">
        <v>46</v>
      </c>
      <c r="W65" s="196">
        <v>0</v>
      </c>
      <c r="X65" s="6" t="s">
        <v>46</v>
      </c>
      <c r="Y65" s="196">
        <v>0</v>
      </c>
      <c r="Z65" s="6" t="s">
        <v>46</v>
      </c>
      <c r="AA65" s="5">
        <v>0</v>
      </c>
      <c r="AB65" s="6" t="s">
        <v>46</v>
      </c>
    </row>
    <row r="66" spans="1:28" x14ac:dyDescent="0.3">
      <c r="A66" s="10" t="s">
        <v>18</v>
      </c>
      <c r="B66" s="10" t="s">
        <v>16</v>
      </c>
      <c r="C66" s="10" t="s">
        <v>36</v>
      </c>
      <c r="D66" s="9" t="s">
        <v>174</v>
      </c>
      <c r="E66" s="196">
        <v>21</v>
      </c>
      <c r="F66" s="195" t="s">
        <v>178</v>
      </c>
      <c r="G66" s="196">
        <v>32</v>
      </c>
      <c r="H66" s="196">
        <v>13</v>
      </c>
      <c r="I66" s="196">
        <v>19</v>
      </c>
      <c r="J66" s="196">
        <v>22</v>
      </c>
      <c r="K66" s="196">
        <v>-3</v>
      </c>
      <c r="L66" s="6">
        <v>-9.375E-2</v>
      </c>
      <c r="M66" s="5" t="s">
        <v>3</v>
      </c>
      <c r="O66" s="10" t="s">
        <v>18</v>
      </c>
      <c r="P66" s="10" t="s">
        <v>16</v>
      </c>
      <c r="Q66" s="10" t="s">
        <v>36</v>
      </c>
      <c r="R66" s="9" t="s">
        <v>174</v>
      </c>
      <c r="S66" s="196">
        <v>1</v>
      </c>
      <c r="T66" s="6">
        <v>3.2258064516129031E-2</v>
      </c>
      <c r="U66" s="196">
        <v>3</v>
      </c>
      <c r="V66" s="6">
        <v>9.6774193548387094E-2</v>
      </c>
      <c r="W66" s="196">
        <v>-2</v>
      </c>
      <c r="X66" s="6">
        <v>-6.4516129032258063E-2</v>
      </c>
      <c r="Y66" s="196">
        <v>1</v>
      </c>
      <c r="Z66" s="6">
        <v>3.2258064516129031E-2</v>
      </c>
      <c r="AA66" s="5">
        <v>-3</v>
      </c>
      <c r="AB66" s="6">
        <v>-9.6774193548387094E-2</v>
      </c>
    </row>
    <row r="67" spans="1:28" x14ac:dyDescent="0.3">
      <c r="A67" s="10" t="s">
        <v>18</v>
      </c>
      <c r="B67" s="10" t="s">
        <v>16</v>
      </c>
      <c r="C67" s="10" t="s">
        <v>36</v>
      </c>
      <c r="D67" s="9" t="s">
        <v>175</v>
      </c>
      <c r="E67" s="196">
        <v>24</v>
      </c>
      <c r="F67" s="195" t="s">
        <v>178</v>
      </c>
      <c r="G67" s="196">
        <v>21</v>
      </c>
      <c r="H67" s="196">
        <v>13</v>
      </c>
      <c r="I67" s="196">
        <v>8</v>
      </c>
      <c r="J67" s="196">
        <v>25</v>
      </c>
      <c r="K67" s="196">
        <v>-17</v>
      </c>
      <c r="L67" s="6">
        <v>-0.80952380952380953</v>
      </c>
      <c r="M67" s="5" t="s">
        <v>2</v>
      </c>
      <c r="O67" s="10" t="s">
        <v>18</v>
      </c>
      <c r="P67" s="10" t="s">
        <v>16</v>
      </c>
      <c r="Q67" s="10" t="s">
        <v>36</v>
      </c>
      <c r="R67" s="9" t="s">
        <v>175</v>
      </c>
      <c r="S67" s="196">
        <v>14</v>
      </c>
      <c r="T67" s="6">
        <v>2</v>
      </c>
      <c r="U67" s="196">
        <v>8</v>
      </c>
      <c r="V67" s="6">
        <v>1.1428571428571428</v>
      </c>
      <c r="W67" s="196">
        <v>6</v>
      </c>
      <c r="X67" s="6">
        <v>0.8571428571428571</v>
      </c>
      <c r="Y67" s="196">
        <v>2</v>
      </c>
      <c r="Z67" s="6">
        <v>0.2857142857142857</v>
      </c>
      <c r="AA67" s="5">
        <v>4</v>
      </c>
      <c r="AB67" s="6">
        <v>0.5714285714285714</v>
      </c>
    </row>
    <row r="68" spans="1:28" x14ac:dyDescent="0.3">
      <c r="A68" s="10" t="s">
        <v>18</v>
      </c>
      <c r="B68" s="10" t="s">
        <v>16</v>
      </c>
      <c r="C68" s="10" t="s">
        <v>36</v>
      </c>
      <c r="D68" s="9" t="s">
        <v>176</v>
      </c>
      <c r="E68" s="196">
        <v>17</v>
      </c>
      <c r="F68" s="195" t="s">
        <v>178</v>
      </c>
      <c r="G68" s="196">
        <v>25</v>
      </c>
      <c r="H68" s="196">
        <v>14</v>
      </c>
      <c r="I68" s="196">
        <v>11</v>
      </c>
      <c r="J68" s="196">
        <v>15</v>
      </c>
      <c r="K68" s="196">
        <v>-4</v>
      </c>
      <c r="L68" s="6">
        <v>-0.16</v>
      </c>
      <c r="M68" s="5" t="s">
        <v>3</v>
      </c>
      <c r="O68" s="10" t="s">
        <v>18</v>
      </c>
      <c r="P68" s="10" t="s">
        <v>16</v>
      </c>
      <c r="Q68" s="10" t="s">
        <v>36</v>
      </c>
      <c r="R68" s="9" t="s">
        <v>176</v>
      </c>
      <c r="S68" s="196">
        <v>5</v>
      </c>
      <c r="T68" s="6">
        <v>0.25</v>
      </c>
      <c r="U68" s="196">
        <v>6</v>
      </c>
      <c r="V68" s="6">
        <v>0.3</v>
      </c>
      <c r="W68" s="196">
        <v>-1</v>
      </c>
      <c r="X68" s="6">
        <v>-0.05</v>
      </c>
      <c r="Y68" s="196">
        <v>6</v>
      </c>
      <c r="Z68" s="6">
        <v>0.3</v>
      </c>
      <c r="AA68" s="5">
        <v>-7</v>
      </c>
      <c r="AB68" s="6">
        <v>-0.35</v>
      </c>
    </row>
    <row r="69" spans="1:28" x14ac:dyDescent="0.3">
      <c r="A69" s="10" t="s">
        <v>18</v>
      </c>
      <c r="B69" s="10" t="s">
        <v>16</v>
      </c>
      <c r="C69" s="10" t="s">
        <v>36</v>
      </c>
      <c r="D69" s="9" t="s">
        <v>177</v>
      </c>
      <c r="E69" s="196">
        <v>25</v>
      </c>
      <c r="F69" s="195" t="s">
        <v>178</v>
      </c>
      <c r="G69" s="196">
        <v>62</v>
      </c>
      <c r="H69" s="196">
        <v>35</v>
      </c>
      <c r="I69" s="196">
        <v>27</v>
      </c>
      <c r="J69" s="196">
        <v>10</v>
      </c>
      <c r="K69" s="196">
        <v>17</v>
      </c>
      <c r="L69" s="6">
        <v>0.27419354838709675</v>
      </c>
      <c r="M69" s="5" t="s">
        <v>4</v>
      </c>
      <c r="O69" s="10" t="s">
        <v>18</v>
      </c>
      <c r="P69" s="10" t="s">
        <v>16</v>
      </c>
      <c r="Q69" s="10" t="s">
        <v>36</v>
      </c>
      <c r="R69" s="9" t="s">
        <v>177</v>
      </c>
      <c r="S69" s="196">
        <v>21</v>
      </c>
      <c r="T69" s="6">
        <v>0.51219512195121952</v>
      </c>
      <c r="U69" s="196">
        <v>11</v>
      </c>
      <c r="V69" s="6">
        <v>0.26829268292682928</v>
      </c>
      <c r="W69" s="196">
        <v>10</v>
      </c>
      <c r="X69" s="6">
        <v>0.24390243902439024</v>
      </c>
      <c r="Y69" s="196">
        <v>-5</v>
      </c>
      <c r="Z69" s="6">
        <v>-0.12195121951219512</v>
      </c>
      <c r="AA69" s="5">
        <v>15</v>
      </c>
      <c r="AB69" s="6">
        <v>0.36585365853658536</v>
      </c>
    </row>
    <row r="70" spans="1:28" x14ac:dyDescent="0.3">
      <c r="A70" s="56" t="s">
        <v>18</v>
      </c>
      <c r="B70" s="56" t="s">
        <v>20</v>
      </c>
      <c r="C70" s="56" t="s">
        <v>42</v>
      </c>
      <c r="D70" s="9" t="s">
        <v>174</v>
      </c>
      <c r="E70" s="196">
        <v>21</v>
      </c>
      <c r="F70" s="195" t="s">
        <v>178</v>
      </c>
      <c r="G70" s="196">
        <v>58</v>
      </c>
      <c r="H70" s="196">
        <v>25</v>
      </c>
      <c r="I70" s="196">
        <v>33</v>
      </c>
      <c r="J70" s="196">
        <v>69</v>
      </c>
      <c r="K70" s="196">
        <v>-36</v>
      </c>
      <c r="L70" s="6">
        <v>-0.62068965517241381</v>
      </c>
      <c r="M70" s="5" t="s">
        <v>2</v>
      </c>
      <c r="O70" s="56" t="s">
        <v>18</v>
      </c>
      <c r="P70" s="56" t="s">
        <v>20</v>
      </c>
      <c r="Q70" s="56" t="s">
        <v>42</v>
      </c>
      <c r="R70" s="9" t="s">
        <v>174</v>
      </c>
      <c r="S70" s="196">
        <v>3</v>
      </c>
      <c r="T70" s="6">
        <v>5.4545454545454543E-2</v>
      </c>
      <c r="U70" s="196">
        <v>-8</v>
      </c>
      <c r="V70" s="6">
        <v>-0.14545454545454545</v>
      </c>
      <c r="W70" s="196">
        <v>11</v>
      </c>
      <c r="X70" s="6">
        <v>0.2</v>
      </c>
      <c r="Y70" s="196">
        <v>-3</v>
      </c>
      <c r="Z70" s="6">
        <v>-5.4545454545454543E-2</v>
      </c>
      <c r="AA70" s="5">
        <v>14</v>
      </c>
      <c r="AB70" s="6">
        <v>0.25454545454545452</v>
      </c>
    </row>
    <row r="71" spans="1:28" x14ac:dyDescent="0.3">
      <c r="A71" s="56" t="s">
        <v>18</v>
      </c>
      <c r="B71" s="56" t="s">
        <v>20</v>
      </c>
      <c r="C71" s="56" t="s">
        <v>42</v>
      </c>
      <c r="D71" s="9" t="s">
        <v>175</v>
      </c>
      <c r="E71" s="196">
        <v>24</v>
      </c>
      <c r="F71" s="195" t="s">
        <v>178</v>
      </c>
      <c r="G71" s="196">
        <v>56</v>
      </c>
      <c r="H71" s="196">
        <v>34</v>
      </c>
      <c r="I71" s="196">
        <v>22</v>
      </c>
      <c r="J71" s="196">
        <v>72</v>
      </c>
      <c r="K71" s="196">
        <v>-50</v>
      </c>
      <c r="L71" s="6">
        <v>-0.8928571428571429</v>
      </c>
      <c r="M71" s="5" t="s">
        <v>2</v>
      </c>
      <c r="O71" s="56" t="s">
        <v>18</v>
      </c>
      <c r="P71" s="56" t="s">
        <v>20</v>
      </c>
      <c r="Q71" s="56" t="s">
        <v>42</v>
      </c>
      <c r="R71" s="9" t="s">
        <v>175</v>
      </c>
      <c r="S71" s="196">
        <v>1</v>
      </c>
      <c r="T71" s="6">
        <v>1.8181818181818181E-2</v>
      </c>
      <c r="U71" s="196">
        <v>-1</v>
      </c>
      <c r="V71" s="6">
        <v>-1.8181818181818181E-2</v>
      </c>
      <c r="W71" s="196">
        <v>2</v>
      </c>
      <c r="X71" s="6">
        <v>3.6363636363636362E-2</v>
      </c>
      <c r="Y71" s="196">
        <v>15</v>
      </c>
      <c r="Z71" s="6">
        <v>0.27272727272727271</v>
      </c>
      <c r="AA71" s="5">
        <v>-13</v>
      </c>
      <c r="AB71" s="6">
        <v>-0.23636363636363636</v>
      </c>
    </row>
    <row r="72" spans="1:28" x14ac:dyDescent="0.3">
      <c r="A72" s="56" t="s">
        <v>18</v>
      </c>
      <c r="B72" s="56" t="s">
        <v>20</v>
      </c>
      <c r="C72" s="56" t="s">
        <v>42</v>
      </c>
      <c r="D72" s="9" t="s">
        <v>176</v>
      </c>
      <c r="E72" s="196">
        <v>17</v>
      </c>
      <c r="F72" s="195" t="s">
        <v>178</v>
      </c>
      <c r="G72" s="196">
        <v>148</v>
      </c>
      <c r="H72" s="196">
        <v>82</v>
      </c>
      <c r="I72" s="196">
        <v>66</v>
      </c>
      <c r="J72" s="196">
        <v>29</v>
      </c>
      <c r="K72" s="196">
        <v>37</v>
      </c>
      <c r="L72" s="6">
        <v>0.25</v>
      </c>
      <c r="M72" s="5" t="s">
        <v>4</v>
      </c>
      <c r="O72" s="56" t="s">
        <v>18</v>
      </c>
      <c r="P72" s="56" t="s">
        <v>20</v>
      </c>
      <c r="Q72" s="56" t="s">
        <v>42</v>
      </c>
      <c r="R72" s="9" t="s">
        <v>176</v>
      </c>
      <c r="S72" s="196">
        <v>19</v>
      </c>
      <c r="T72" s="6">
        <v>0.14728682170542637</v>
      </c>
      <c r="U72" s="196">
        <v>4</v>
      </c>
      <c r="V72" s="6">
        <v>3.1007751937984496E-2</v>
      </c>
      <c r="W72" s="196">
        <v>15</v>
      </c>
      <c r="X72" s="6">
        <v>0.11627906976744186</v>
      </c>
      <c r="Y72" s="196">
        <v>5</v>
      </c>
      <c r="Z72" s="6">
        <v>3.875968992248062E-2</v>
      </c>
      <c r="AA72" s="5">
        <v>10</v>
      </c>
      <c r="AB72" s="6">
        <v>7.7519379844961239E-2</v>
      </c>
    </row>
    <row r="73" spans="1:28" x14ac:dyDescent="0.3">
      <c r="A73" s="56" t="s">
        <v>18</v>
      </c>
      <c r="B73" s="56" t="s">
        <v>20</v>
      </c>
      <c r="C73" s="56" t="s">
        <v>42</v>
      </c>
      <c r="D73" s="9" t="s">
        <v>177</v>
      </c>
      <c r="E73" s="196">
        <v>25</v>
      </c>
      <c r="F73" s="195" t="s">
        <v>178</v>
      </c>
      <c r="G73" s="196">
        <v>194</v>
      </c>
      <c r="H73" s="196">
        <v>122</v>
      </c>
      <c r="I73" s="196">
        <v>72</v>
      </c>
      <c r="J73" s="196">
        <v>32</v>
      </c>
      <c r="K73" s="196">
        <v>40</v>
      </c>
      <c r="L73" s="6">
        <v>0.20618556701030927</v>
      </c>
      <c r="M73" s="5" t="s">
        <v>4</v>
      </c>
      <c r="O73" s="56" t="s">
        <v>18</v>
      </c>
      <c r="P73" s="56" t="s">
        <v>20</v>
      </c>
      <c r="Q73" s="56" t="s">
        <v>42</v>
      </c>
      <c r="R73" s="9" t="s">
        <v>177</v>
      </c>
      <c r="S73" s="196">
        <v>1</v>
      </c>
      <c r="T73" s="6">
        <v>5.1813471502590676E-3</v>
      </c>
      <c r="U73" s="196">
        <v>-3</v>
      </c>
      <c r="V73" s="6">
        <v>-1.5544041450777202E-2</v>
      </c>
      <c r="W73" s="196">
        <v>4</v>
      </c>
      <c r="X73" s="6">
        <v>2.072538860103627E-2</v>
      </c>
      <c r="Y73" s="196">
        <v>-10</v>
      </c>
      <c r="Z73" s="6">
        <v>-5.181347150259067E-2</v>
      </c>
      <c r="AA73" s="5">
        <v>14</v>
      </c>
      <c r="AB73" s="6">
        <v>7.2538860103626937E-2</v>
      </c>
    </row>
    <row r="74" spans="1:28" x14ac:dyDescent="0.3">
      <c r="A74" s="10" t="s">
        <v>19</v>
      </c>
      <c r="B74" s="10" t="s">
        <v>12</v>
      </c>
      <c r="C74" s="10" t="s">
        <v>37</v>
      </c>
      <c r="D74" s="9" t="s">
        <v>174</v>
      </c>
      <c r="E74" s="196">
        <v>21</v>
      </c>
      <c r="F74" s="195" t="s">
        <v>178</v>
      </c>
      <c r="G74" s="196"/>
      <c r="H74" s="196"/>
      <c r="I74" s="196"/>
      <c r="J74" s="196">
        <v>18</v>
      </c>
      <c r="K74" s="196">
        <v>-18</v>
      </c>
      <c r="L74" s="6">
        <v>-1</v>
      </c>
      <c r="M74" s="5" t="s">
        <v>46</v>
      </c>
      <c r="O74" s="10" t="s">
        <v>19</v>
      </c>
      <c r="P74" s="10" t="s">
        <v>12</v>
      </c>
      <c r="Q74" s="10" t="s">
        <v>37</v>
      </c>
      <c r="R74" s="9" t="s">
        <v>174</v>
      </c>
      <c r="S74" s="196">
        <v>-3</v>
      </c>
      <c r="T74" s="6">
        <v>-1</v>
      </c>
      <c r="U74" s="196">
        <v>-1</v>
      </c>
      <c r="V74" s="6">
        <v>-0.33333333333333331</v>
      </c>
      <c r="W74" s="196">
        <v>-2</v>
      </c>
      <c r="X74" s="6">
        <v>-0.66666666666666663</v>
      </c>
      <c r="Y74" s="196">
        <v>6</v>
      </c>
      <c r="Z74" s="6">
        <v>2</v>
      </c>
      <c r="AA74" s="5">
        <v>-8</v>
      </c>
      <c r="AB74" s="6">
        <v>-2.6666666666666665</v>
      </c>
    </row>
    <row r="75" spans="1:28" x14ac:dyDescent="0.3">
      <c r="A75" s="10" t="s">
        <v>19</v>
      </c>
      <c r="B75" s="10" t="s">
        <v>12</v>
      </c>
      <c r="C75" s="10" t="s">
        <v>37</v>
      </c>
      <c r="D75" s="9" t="s">
        <v>175</v>
      </c>
      <c r="E75" s="196">
        <v>24</v>
      </c>
      <c r="F75" s="195" t="s">
        <v>178</v>
      </c>
      <c r="G75" s="196"/>
      <c r="H75" s="196"/>
      <c r="I75" s="196"/>
      <c r="J75" s="196">
        <v>2</v>
      </c>
      <c r="K75" s="196">
        <v>-2</v>
      </c>
      <c r="L75" s="6">
        <v>-1</v>
      </c>
      <c r="M75" s="5" t="s">
        <v>46</v>
      </c>
      <c r="O75" s="10" t="s">
        <v>19</v>
      </c>
      <c r="P75" s="10" t="s">
        <v>12</v>
      </c>
      <c r="Q75" s="10" t="s">
        <v>37</v>
      </c>
      <c r="R75" s="9" t="s">
        <v>175</v>
      </c>
      <c r="S75" s="196">
        <v>0</v>
      </c>
      <c r="T75" s="6" t="s">
        <v>46</v>
      </c>
      <c r="U75" s="196">
        <v>0</v>
      </c>
      <c r="V75" s="6" t="s">
        <v>46</v>
      </c>
      <c r="W75" s="196">
        <v>0</v>
      </c>
      <c r="X75" s="6" t="s">
        <v>46</v>
      </c>
      <c r="Y75" s="196">
        <v>-3</v>
      </c>
      <c r="Z75" s="6" t="s">
        <v>46</v>
      </c>
      <c r="AA75" s="5">
        <v>3</v>
      </c>
      <c r="AB75" s="6" t="s">
        <v>46</v>
      </c>
    </row>
    <row r="76" spans="1:28" x14ac:dyDescent="0.3">
      <c r="A76" s="10" t="s">
        <v>19</v>
      </c>
      <c r="B76" s="10" t="s">
        <v>12</v>
      </c>
      <c r="C76" s="10" t="s">
        <v>37</v>
      </c>
      <c r="D76" s="9" t="s">
        <v>176</v>
      </c>
      <c r="E76" s="196">
        <v>17</v>
      </c>
      <c r="F76" s="195" t="s">
        <v>178</v>
      </c>
      <c r="G76" s="196"/>
      <c r="H76" s="196"/>
      <c r="I76" s="196"/>
      <c r="J76" s="196">
        <v>4</v>
      </c>
      <c r="K76" s="196">
        <v>-4</v>
      </c>
      <c r="L76" s="6">
        <v>-1</v>
      </c>
      <c r="M76" s="5" t="s">
        <v>46</v>
      </c>
      <c r="O76" s="10" t="s">
        <v>19</v>
      </c>
      <c r="P76" s="10" t="s">
        <v>12</v>
      </c>
      <c r="Q76" s="10" t="s">
        <v>37</v>
      </c>
      <c r="R76" s="9" t="s">
        <v>176</v>
      </c>
      <c r="S76" s="196">
        <v>0</v>
      </c>
      <c r="T76" s="6" t="s">
        <v>46</v>
      </c>
      <c r="U76" s="196">
        <v>0</v>
      </c>
      <c r="V76" s="6" t="s">
        <v>46</v>
      </c>
      <c r="W76" s="196">
        <v>0</v>
      </c>
      <c r="X76" s="6" t="s">
        <v>46</v>
      </c>
      <c r="Y76" s="196">
        <v>1</v>
      </c>
      <c r="Z76" s="6" t="s">
        <v>46</v>
      </c>
      <c r="AA76" s="5">
        <v>-1</v>
      </c>
      <c r="AB76" s="6" t="s">
        <v>46</v>
      </c>
    </row>
    <row r="77" spans="1:28" x14ac:dyDescent="0.3">
      <c r="A77" s="10" t="s">
        <v>19</v>
      </c>
      <c r="B77" s="10" t="s">
        <v>12</v>
      </c>
      <c r="C77" s="10" t="s">
        <v>37</v>
      </c>
      <c r="D77" s="9" t="s">
        <v>177</v>
      </c>
      <c r="E77" s="196">
        <v>25</v>
      </c>
      <c r="F77" s="195" t="s">
        <v>178</v>
      </c>
      <c r="G77" s="196"/>
      <c r="H77" s="196"/>
      <c r="I77" s="196"/>
      <c r="J77" s="196">
        <v>3</v>
      </c>
      <c r="K77" s="196">
        <v>-3</v>
      </c>
      <c r="L77" s="6">
        <v>-1</v>
      </c>
      <c r="M77" s="5" t="s">
        <v>46</v>
      </c>
      <c r="O77" s="10" t="s">
        <v>19</v>
      </c>
      <c r="P77" s="10" t="s">
        <v>12</v>
      </c>
      <c r="Q77" s="10" t="s">
        <v>37</v>
      </c>
      <c r="R77" s="9" t="s">
        <v>177</v>
      </c>
      <c r="S77" s="196">
        <v>0</v>
      </c>
      <c r="T77" s="6" t="s">
        <v>46</v>
      </c>
      <c r="U77" s="196">
        <v>0</v>
      </c>
      <c r="V77" s="6" t="s">
        <v>46</v>
      </c>
      <c r="W77" s="196">
        <v>0</v>
      </c>
      <c r="X77" s="6" t="s">
        <v>46</v>
      </c>
      <c r="Y77" s="196">
        <v>0</v>
      </c>
      <c r="Z77" s="6" t="s">
        <v>46</v>
      </c>
      <c r="AA77" s="5">
        <v>0</v>
      </c>
      <c r="AB77" s="6" t="s">
        <v>46</v>
      </c>
    </row>
    <row r="78" spans="1:28" x14ac:dyDescent="0.3">
      <c r="A78" s="56" t="s">
        <v>19</v>
      </c>
      <c r="B78" s="56" t="s">
        <v>13</v>
      </c>
      <c r="C78" s="56" t="s">
        <v>38</v>
      </c>
      <c r="D78" s="9" t="s">
        <v>174</v>
      </c>
      <c r="E78" s="196">
        <v>21</v>
      </c>
      <c r="F78" s="195" t="s">
        <v>178</v>
      </c>
      <c r="G78" s="196">
        <v>49</v>
      </c>
      <c r="H78" s="196">
        <v>13</v>
      </c>
      <c r="I78" s="196">
        <v>36</v>
      </c>
      <c r="J78" s="196">
        <v>1</v>
      </c>
      <c r="K78" s="196">
        <v>35</v>
      </c>
      <c r="L78" s="6">
        <v>0.7142857142857143</v>
      </c>
      <c r="M78" s="5" t="s">
        <v>4</v>
      </c>
      <c r="O78" s="56" t="s">
        <v>19</v>
      </c>
      <c r="P78" s="56" t="s">
        <v>13</v>
      </c>
      <c r="Q78" s="56" t="s">
        <v>38</v>
      </c>
      <c r="R78" s="9" t="s">
        <v>174</v>
      </c>
      <c r="S78" s="196">
        <v>25</v>
      </c>
      <c r="T78" s="6">
        <v>1.0416666666666667</v>
      </c>
      <c r="U78" s="196">
        <v>6</v>
      </c>
      <c r="V78" s="6">
        <v>0.25</v>
      </c>
      <c r="W78" s="196">
        <v>19</v>
      </c>
      <c r="X78" s="6">
        <v>0.79166666666666663</v>
      </c>
      <c r="Y78" s="196">
        <v>0</v>
      </c>
      <c r="Z78" s="6">
        <v>0</v>
      </c>
      <c r="AA78" s="5">
        <v>19</v>
      </c>
      <c r="AB78" s="6">
        <v>0.79166666666666663</v>
      </c>
    </row>
    <row r="79" spans="1:28" x14ac:dyDescent="0.3">
      <c r="A79" s="56" t="s">
        <v>19</v>
      </c>
      <c r="B79" s="56" t="s">
        <v>13</v>
      </c>
      <c r="C79" s="56" t="s">
        <v>38</v>
      </c>
      <c r="D79" s="9" t="s">
        <v>175</v>
      </c>
      <c r="E79" s="196">
        <v>24</v>
      </c>
      <c r="F79" s="195" t="s">
        <v>178</v>
      </c>
      <c r="G79" s="196"/>
      <c r="H79" s="196"/>
      <c r="I79" s="196"/>
      <c r="J79" s="196">
        <v>5</v>
      </c>
      <c r="K79" s="196">
        <v>-5</v>
      </c>
      <c r="L79" s="6">
        <v>-1</v>
      </c>
      <c r="M79" s="5" t="s">
        <v>46</v>
      </c>
      <c r="O79" s="56" t="s">
        <v>19</v>
      </c>
      <c r="P79" s="56" t="s">
        <v>13</v>
      </c>
      <c r="Q79" s="56" t="s">
        <v>38</v>
      </c>
      <c r="R79" s="9" t="s">
        <v>175</v>
      </c>
      <c r="S79" s="196">
        <v>0</v>
      </c>
      <c r="T79" s="6" t="s">
        <v>46</v>
      </c>
      <c r="U79" s="196">
        <v>0</v>
      </c>
      <c r="V79" s="6" t="s">
        <v>46</v>
      </c>
      <c r="W79" s="196">
        <v>0</v>
      </c>
      <c r="X79" s="6" t="s">
        <v>46</v>
      </c>
      <c r="Y79" s="196">
        <v>0</v>
      </c>
      <c r="Z79" s="6" t="s">
        <v>46</v>
      </c>
      <c r="AA79" s="5">
        <v>0</v>
      </c>
      <c r="AB79" s="6" t="s">
        <v>46</v>
      </c>
    </row>
    <row r="80" spans="1:28" x14ac:dyDescent="0.3">
      <c r="A80" s="56" t="s">
        <v>19</v>
      </c>
      <c r="B80" s="56" t="s">
        <v>13</v>
      </c>
      <c r="C80" s="56" t="s">
        <v>38</v>
      </c>
      <c r="D80" s="9" t="s">
        <v>176</v>
      </c>
      <c r="E80" s="196">
        <v>17</v>
      </c>
      <c r="F80" s="195" t="s">
        <v>178</v>
      </c>
      <c r="G80" s="196"/>
      <c r="H80" s="196"/>
      <c r="I80" s="196"/>
      <c r="J80" s="196"/>
      <c r="K80" s="196"/>
      <c r="L80" s="6">
        <v>-1</v>
      </c>
      <c r="M80" s="5" t="s">
        <v>46</v>
      </c>
      <c r="O80" s="56" t="s">
        <v>19</v>
      </c>
      <c r="P80" s="56" t="s">
        <v>13</v>
      </c>
      <c r="Q80" s="56" t="s">
        <v>38</v>
      </c>
      <c r="R80" s="9" t="s">
        <v>176</v>
      </c>
      <c r="S80" s="196">
        <v>0</v>
      </c>
      <c r="T80" s="6" t="s">
        <v>46</v>
      </c>
      <c r="U80" s="196">
        <v>0</v>
      </c>
      <c r="V80" s="6" t="s">
        <v>46</v>
      </c>
      <c r="W80" s="196">
        <v>0</v>
      </c>
      <c r="X80" s="6" t="s">
        <v>46</v>
      </c>
      <c r="Y80" s="196">
        <v>-1</v>
      </c>
      <c r="Z80" s="6" t="s">
        <v>46</v>
      </c>
      <c r="AA80" s="5">
        <v>1</v>
      </c>
      <c r="AB80" s="6" t="s">
        <v>46</v>
      </c>
    </row>
    <row r="81" spans="1:28" x14ac:dyDescent="0.3">
      <c r="A81" s="56" t="s">
        <v>19</v>
      </c>
      <c r="B81" s="56" t="s">
        <v>13</v>
      </c>
      <c r="C81" s="56" t="s">
        <v>38</v>
      </c>
      <c r="D81" s="9" t="s">
        <v>177</v>
      </c>
      <c r="E81" s="196">
        <v>25</v>
      </c>
      <c r="F81" s="195" t="s">
        <v>178</v>
      </c>
      <c r="G81" s="196"/>
      <c r="H81" s="196"/>
      <c r="I81" s="196"/>
      <c r="J81" s="196">
        <v>12</v>
      </c>
      <c r="K81" s="196">
        <v>-12</v>
      </c>
      <c r="L81" s="6">
        <v>-1</v>
      </c>
      <c r="M81" s="5" t="s">
        <v>46</v>
      </c>
      <c r="O81" s="56" t="s">
        <v>19</v>
      </c>
      <c r="P81" s="56" t="s">
        <v>13</v>
      </c>
      <c r="Q81" s="56" t="s">
        <v>38</v>
      </c>
      <c r="R81" s="9" t="s">
        <v>177</v>
      </c>
      <c r="S81" s="196">
        <v>-15</v>
      </c>
      <c r="T81" s="6">
        <v>-1</v>
      </c>
      <c r="U81" s="196">
        <v>-11</v>
      </c>
      <c r="V81" s="6">
        <v>-0.73333333333333328</v>
      </c>
      <c r="W81" s="196">
        <v>-4</v>
      </c>
      <c r="X81" s="6">
        <v>-0.26666666666666666</v>
      </c>
      <c r="Y81" s="196">
        <v>9</v>
      </c>
      <c r="Z81" s="6">
        <v>0.6</v>
      </c>
      <c r="AA81" s="5">
        <v>-13</v>
      </c>
      <c r="AB81" s="6">
        <v>-0.8666666666666667</v>
      </c>
    </row>
    <row r="82" spans="1:28" x14ac:dyDescent="0.3">
      <c r="A82" s="57" t="s">
        <v>19</v>
      </c>
      <c r="B82" s="57" t="s">
        <v>14</v>
      </c>
      <c r="C82" s="57" t="s">
        <v>39</v>
      </c>
      <c r="D82" s="9" t="s">
        <v>174</v>
      </c>
      <c r="E82" s="196">
        <v>21</v>
      </c>
      <c r="F82" s="195" t="s">
        <v>178</v>
      </c>
      <c r="G82" s="196"/>
      <c r="H82" s="196"/>
      <c r="I82" s="196"/>
      <c r="J82" s="196"/>
      <c r="K82" s="196"/>
      <c r="L82" s="6">
        <v>-1</v>
      </c>
      <c r="M82" s="5" t="s">
        <v>46</v>
      </c>
      <c r="O82" s="57" t="s">
        <v>19</v>
      </c>
      <c r="P82" s="57" t="s">
        <v>14</v>
      </c>
      <c r="Q82" s="57" t="s">
        <v>39</v>
      </c>
      <c r="R82" s="9" t="s">
        <v>174</v>
      </c>
      <c r="S82" s="196">
        <v>0</v>
      </c>
      <c r="T82" s="6" t="s">
        <v>46</v>
      </c>
      <c r="U82" s="196">
        <v>0</v>
      </c>
      <c r="V82" s="6" t="s">
        <v>46</v>
      </c>
      <c r="W82" s="196">
        <v>0</v>
      </c>
      <c r="X82" s="6" t="s">
        <v>46</v>
      </c>
      <c r="Y82" s="196">
        <v>0</v>
      </c>
      <c r="Z82" s="6" t="s">
        <v>46</v>
      </c>
      <c r="AA82" s="5">
        <v>0</v>
      </c>
      <c r="AB82" s="6" t="s">
        <v>46</v>
      </c>
    </row>
    <row r="83" spans="1:28" x14ac:dyDescent="0.3">
      <c r="A83" s="57" t="s">
        <v>19</v>
      </c>
      <c r="B83" s="57" t="s">
        <v>14</v>
      </c>
      <c r="C83" s="57" t="s">
        <v>39</v>
      </c>
      <c r="D83" s="9" t="s">
        <v>175</v>
      </c>
      <c r="E83" s="196">
        <v>24</v>
      </c>
      <c r="F83" s="195" t="s">
        <v>178</v>
      </c>
      <c r="G83" s="196"/>
      <c r="H83" s="196"/>
      <c r="I83" s="196"/>
      <c r="J83" s="196"/>
      <c r="K83" s="196"/>
      <c r="L83" s="6">
        <v>-1</v>
      </c>
      <c r="M83" s="5" t="s">
        <v>46</v>
      </c>
      <c r="O83" s="57" t="s">
        <v>19</v>
      </c>
      <c r="P83" s="57" t="s">
        <v>14</v>
      </c>
      <c r="Q83" s="57" t="s">
        <v>39</v>
      </c>
      <c r="R83" s="9" t="s">
        <v>175</v>
      </c>
      <c r="S83" s="196">
        <v>0</v>
      </c>
      <c r="T83" s="6" t="s">
        <v>46</v>
      </c>
      <c r="U83" s="196">
        <v>0</v>
      </c>
      <c r="V83" s="6" t="s">
        <v>46</v>
      </c>
      <c r="W83" s="196">
        <v>0</v>
      </c>
      <c r="X83" s="6" t="s">
        <v>46</v>
      </c>
      <c r="Y83" s="196">
        <v>0</v>
      </c>
      <c r="Z83" s="6" t="s">
        <v>46</v>
      </c>
      <c r="AA83" s="5">
        <v>0</v>
      </c>
      <c r="AB83" s="6" t="s">
        <v>46</v>
      </c>
    </row>
    <row r="84" spans="1:28" x14ac:dyDescent="0.3">
      <c r="A84" s="57" t="s">
        <v>19</v>
      </c>
      <c r="B84" s="57" t="s">
        <v>14</v>
      </c>
      <c r="C84" s="57" t="s">
        <v>39</v>
      </c>
      <c r="D84" s="9" t="s">
        <v>176</v>
      </c>
      <c r="E84" s="196">
        <v>17</v>
      </c>
      <c r="F84" s="195" t="s">
        <v>178</v>
      </c>
      <c r="G84" s="196"/>
      <c r="H84" s="196"/>
      <c r="I84" s="196"/>
      <c r="J84" s="196">
        <v>1</v>
      </c>
      <c r="K84" s="196">
        <v>-1</v>
      </c>
      <c r="L84" s="6">
        <v>-1</v>
      </c>
      <c r="M84" s="5" t="s">
        <v>46</v>
      </c>
      <c r="O84" s="57" t="s">
        <v>19</v>
      </c>
      <c r="P84" s="57" t="s">
        <v>14</v>
      </c>
      <c r="Q84" s="57" t="s">
        <v>39</v>
      </c>
      <c r="R84" s="9" t="s">
        <v>176</v>
      </c>
      <c r="S84" s="196">
        <v>0</v>
      </c>
      <c r="T84" s="6" t="s">
        <v>46</v>
      </c>
      <c r="U84" s="196">
        <v>0</v>
      </c>
      <c r="V84" s="6" t="s">
        <v>46</v>
      </c>
      <c r="W84" s="196">
        <v>0</v>
      </c>
      <c r="X84" s="6" t="s">
        <v>46</v>
      </c>
      <c r="Y84" s="196">
        <v>-1</v>
      </c>
      <c r="Z84" s="6" t="s">
        <v>46</v>
      </c>
      <c r="AA84" s="5">
        <v>1</v>
      </c>
      <c r="AB84" s="6" t="s">
        <v>46</v>
      </c>
    </row>
    <row r="85" spans="1:28" x14ac:dyDescent="0.3">
      <c r="A85" s="57" t="s">
        <v>19</v>
      </c>
      <c r="B85" s="57" t="s">
        <v>14</v>
      </c>
      <c r="C85" s="57" t="s">
        <v>39</v>
      </c>
      <c r="D85" s="9" t="s">
        <v>177</v>
      </c>
      <c r="E85" s="196">
        <v>25</v>
      </c>
      <c r="F85" s="195" t="s">
        <v>178</v>
      </c>
      <c r="G85" s="196"/>
      <c r="H85" s="196"/>
      <c r="I85" s="196"/>
      <c r="J85" s="196"/>
      <c r="K85" s="196"/>
      <c r="L85" s="6">
        <v>-1</v>
      </c>
      <c r="M85" s="5" t="s">
        <v>46</v>
      </c>
      <c r="O85" s="57" t="s">
        <v>19</v>
      </c>
      <c r="P85" s="57" t="s">
        <v>14</v>
      </c>
      <c r="Q85" s="57" t="s">
        <v>39</v>
      </c>
      <c r="R85" s="9" t="s">
        <v>177</v>
      </c>
      <c r="S85" s="196">
        <v>0</v>
      </c>
      <c r="T85" s="6" t="s">
        <v>46</v>
      </c>
      <c r="U85" s="196">
        <v>0</v>
      </c>
      <c r="V85" s="6" t="s">
        <v>46</v>
      </c>
      <c r="W85" s="196">
        <v>0</v>
      </c>
      <c r="X85" s="6" t="s">
        <v>46</v>
      </c>
      <c r="Y85" s="196">
        <v>0</v>
      </c>
      <c r="Z85" s="6" t="s">
        <v>46</v>
      </c>
      <c r="AA85" s="5">
        <v>0</v>
      </c>
      <c r="AB85" s="6" t="s">
        <v>46</v>
      </c>
    </row>
    <row r="86" spans="1:28" x14ac:dyDescent="0.3">
      <c r="A86" s="58" t="s">
        <v>19</v>
      </c>
      <c r="B86" s="58" t="s">
        <v>15</v>
      </c>
      <c r="C86" s="58" t="s">
        <v>40</v>
      </c>
      <c r="D86" s="9" t="s">
        <v>174</v>
      </c>
      <c r="E86" s="196">
        <v>21</v>
      </c>
      <c r="F86" s="195" t="s">
        <v>178</v>
      </c>
      <c r="G86" s="196"/>
      <c r="H86" s="196"/>
      <c r="I86" s="196"/>
      <c r="J86" s="196"/>
      <c r="K86" s="196"/>
      <c r="L86" s="6">
        <v>-1</v>
      </c>
      <c r="M86" s="5" t="s">
        <v>46</v>
      </c>
      <c r="O86" s="58" t="s">
        <v>19</v>
      </c>
      <c r="P86" s="58" t="s">
        <v>15</v>
      </c>
      <c r="Q86" s="58" t="s">
        <v>40</v>
      </c>
      <c r="R86" s="9" t="s">
        <v>174</v>
      </c>
      <c r="S86" s="196">
        <v>0</v>
      </c>
      <c r="T86" s="6" t="s">
        <v>46</v>
      </c>
      <c r="U86" s="196">
        <v>0</v>
      </c>
      <c r="V86" s="6" t="s">
        <v>46</v>
      </c>
      <c r="W86" s="196">
        <v>0</v>
      </c>
      <c r="X86" s="6" t="s">
        <v>46</v>
      </c>
      <c r="Y86" s="196">
        <v>0</v>
      </c>
      <c r="Z86" s="6" t="s">
        <v>46</v>
      </c>
      <c r="AA86" s="5">
        <v>0</v>
      </c>
      <c r="AB86" s="6" t="s">
        <v>46</v>
      </c>
    </row>
    <row r="87" spans="1:28" x14ac:dyDescent="0.3">
      <c r="A87" s="58" t="s">
        <v>19</v>
      </c>
      <c r="B87" s="58" t="s">
        <v>15</v>
      </c>
      <c r="C87" s="58" t="s">
        <v>40</v>
      </c>
      <c r="D87" s="9" t="s">
        <v>175</v>
      </c>
      <c r="E87" s="196">
        <v>24</v>
      </c>
      <c r="F87" s="195" t="s">
        <v>178</v>
      </c>
      <c r="G87" s="196"/>
      <c r="H87" s="196"/>
      <c r="I87" s="196"/>
      <c r="J87" s="196"/>
      <c r="K87" s="196"/>
      <c r="L87" s="6">
        <v>-1</v>
      </c>
      <c r="M87" s="5" t="s">
        <v>46</v>
      </c>
      <c r="O87" s="58" t="s">
        <v>19</v>
      </c>
      <c r="P87" s="58" t="s">
        <v>15</v>
      </c>
      <c r="Q87" s="58" t="s">
        <v>40</v>
      </c>
      <c r="R87" s="9" t="s">
        <v>175</v>
      </c>
      <c r="S87" s="196">
        <v>0</v>
      </c>
      <c r="T87" s="6" t="s">
        <v>46</v>
      </c>
      <c r="U87" s="196">
        <v>0</v>
      </c>
      <c r="V87" s="6" t="s">
        <v>46</v>
      </c>
      <c r="W87" s="196">
        <v>0</v>
      </c>
      <c r="X87" s="6" t="s">
        <v>46</v>
      </c>
      <c r="Y87" s="196">
        <v>0</v>
      </c>
      <c r="Z87" s="6" t="s">
        <v>46</v>
      </c>
      <c r="AA87" s="5">
        <v>0</v>
      </c>
      <c r="AB87" s="6" t="s">
        <v>46</v>
      </c>
    </row>
    <row r="88" spans="1:28" x14ac:dyDescent="0.3">
      <c r="A88" s="58" t="s">
        <v>19</v>
      </c>
      <c r="B88" s="58" t="s">
        <v>15</v>
      </c>
      <c r="C88" s="58" t="s">
        <v>40</v>
      </c>
      <c r="D88" s="9" t="s">
        <v>176</v>
      </c>
      <c r="E88" s="196">
        <v>17</v>
      </c>
      <c r="F88" s="195" t="s">
        <v>178</v>
      </c>
      <c r="G88" s="196"/>
      <c r="H88" s="196"/>
      <c r="I88" s="196"/>
      <c r="J88" s="196"/>
      <c r="K88" s="196"/>
      <c r="L88" s="6">
        <v>-1</v>
      </c>
      <c r="M88" s="5" t="s">
        <v>46</v>
      </c>
      <c r="O88" s="58" t="s">
        <v>19</v>
      </c>
      <c r="P88" s="58" t="s">
        <v>15</v>
      </c>
      <c r="Q88" s="58" t="s">
        <v>40</v>
      </c>
      <c r="R88" s="9" t="s">
        <v>176</v>
      </c>
      <c r="S88" s="196">
        <v>0</v>
      </c>
      <c r="T88" s="6" t="s">
        <v>46</v>
      </c>
      <c r="U88" s="196">
        <v>0</v>
      </c>
      <c r="V88" s="6" t="s">
        <v>46</v>
      </c>
      <c r="W88" s="196">
        <v>0</v>
      </c>
      <c r="X88" s="6" t="s">
        <v>46</v>
      </c>
      <c r="Y88" s="196">
        <v>0</v>
      </c>
      <c r="Z88" s="6" t="s">
        <v>46</v>
      </c>
      <c r="AA88" s="5">
        <v>0</v>
      </c>
      <c r="AB88" s="6" t="s">
        <v>46</v>
      </c>
    </row>
    <row r="89" spans="1:28" x14ac:dyDescent="0.3">
      <c r="A89" s="58" t="s">
        <v>19</v>
      </c>
      <c r="B89" s="58" t="s">
        <v>15</v>
      </c>
      <c r="C89" s="58" t="s">
        <v>40</v>
      </c>
      <c r="D89" s="9" t="s">
        <v>177</v>
      </c>
      <c r="E89" s="196">
        <v>25</v>
      </c>
      <c r="F89" s="195" t="s">
        <v>178</v>
      </c>
      <c r="G89" s="196"/>
      <c r="H89" s="196"/>
      <c r="I89" s="196"/>
      <c r="J89" s="196"/>
      <c r="K89" s="196"/>
      <c r="L89" s="6">
        <v>-1</v>
      </c>
      <c r="M89" s="5" t="s">
        <v>46</v>
      </c>
      <c r="O89" s="58" t="s">
        <v>19</v>
      </c>
      <c r="P89" s="58" t="s">
        <v>15</v>
      </c>
      <c r="Q89" s="58" t="s">
        <v>40</v>
      </c>
      <c r="R89" s="9" t="s">
        <v>177</v>
      </c>
      <c r="S89" s="196">
        <v>0</v>
      </c>
      <c r="T89" s="6" t="s">
        <v>46</v>
      </c>
      <c r="U89" s="196">
        <v>0</v>
      </c>
      <c r="V89" s="6" t="s">
        <v>46</v>
      </c>
      <c r="W89" s="196">
        <v>0</v>
      </c>
      <c r="X89" s="6" t="s">
        <v>46</v>
      </c>
      <c r="Y89" s="196">
        <v>0</v>
      </c>
      <c r="Z89" s="6" t="s">
        <v>46</v>
      </c>
      <c r="AA89" s="5">
        <v>0</v>
      </c>
      <c r="AB89" s="6" t="s">
        <v>46</v>
      </c>
    </row>
    <row r="90" spans="1:28" x14ac:dyDescent="0.3">
      <c r="A90" s="10" t="s">
        <v>19</v>
      </c>
      <c r="B90" s="10" t="s">
        <v>16</v>
      </c>
      <c r="C90" s="10" t="s">
        <v>41</v>
      </c>
      <c r="D90" s="9" t="s">
        <v>174</v>
      </c>
      <c r="E90" s="196">
        <v>21</v>
      </c>
      <c r="F90" s="195" t="s">
        <v>178</v>
      </c>
      <c r="G90" s="196">
        <v>276</v>
      </c>
      <c r="H90" s="196">
        <v>105</v>
      </c>
      <c r="I90" s="196">
        <v>171</v>
      </c>
      <c r="J90" s="196">
        <v>36</v>
      </c>
      <c r="K90" s="196">
        <v>135</v>
      </c>
      <c r="L90" s="6">
        <v>0.4891304347826087</v>
      </c>
      <c r="M90" s="5" t="s">
        <v>4</v>
      </c>
      <c r="O90" s="10" t="s">
        <v>19</v>
      </c>
      <c r="P90" s="10" t="s">
        <v>16</v>
      </c>
      <c r="Q90" s="10" t="s">
        <v>41</v>
      </c>
      <c r="R90" s="9" t="s">
        <v>174</v>
      </c>
      <c r="S90" s="196">
        <v>123</v>
      </c>
      <c r="T90" s="6">
        <v>0.80392156862745101</v>
      </c>
      <c r="U90" s="196">
        <v>45</v>
      </c>
      <c r="V90" s="6">
        <v>0.29411764705882354</v>
      </c>
      <c r="W90" s="196">
        <v>78</v>
      </c>
      <c r="X90" s="6">
        <v>0.50980392156862742</v>
      </c>
      <c r="Y90" s="196">
        <v>2</v>
      </c>
      <c r="Z90" s="6">
        <v>1.3071895424836602E-2</v>
      </c>
      <c r="AA90" s="5">
        <v>76</v>
      </c>
      <c r="AB90" s="6">
        <v>0.49673202614379086</v>
      </c>
    </row>
    <row r="91" spans="1:28" x14ac:dyDescent="0.3">
      <c r="A91" s="10" t="s">
        <v>19</v>
      </c>
      <c r="B91" s="10" t="s">
        <v>16</v>
      </c>
      <c r="C91" s="10" t="s">
        <v>41</v>
      </c>
      <c r="D91" s="9" t="s">
        <v>175</v>
      </c>
      <c r="E91" s="196">
        <v>24</v>
      </c>
      <c r="F91" s="195" t="s">
        <v>178</v>
      </c>
      <c r="G91" s="196"/>
      <c r="H91" s="196"/>
      <c r="I91" s="196"/>
      <c r="J91" s="196">
        <v>58</v>
      </c>
      <c r="K91" s="196">
        <v>-58</v>
      </c>
      <c r="L91" s="6">
        <v>-1</v>
      </c>
      <c r="M91" s="5" t="s">
        <v>46</v>
      </c>
      <c r="O91" s="10" t="s">
        <v>19</v>
      </c>
      <c r="P91" s="10" t="s">
        <v>16</v>
      </c>
      <c r="Q91" s="10" t="s">
        <v>41</v>
      </c>
      <c r="R91" s="9" t="s">
        <v>175</v>
      </c>
      <c r="S91" s="196">
        <v>0</v>
      </c>
      <c r="T91" s="6" t="s">
        <v>46</v>
      </c>
      <c r="U91" s="196">
        <v>0</v>
      </c>
      <c r="V91" s="6" t="s">
        <v>46</v>
      </c>
      <c r="W91" s="196">
        <v>0</v>
      </c>
      <c r="X91" s="6" t="s">
        <v>46</v>
      </c>
      <c r="Y91" s="196">
        <v>24</v>
      </c>
      <c r="Z91" s="6" t="s">
        <v>46</v>
      </c>
      <c r="AA91" s="5">
        <v>-24</v>
      </c>
      <c r="AB91" s="6" t="s">
        <v>46</v>
      </c>
    </row>
    <row r="92" spans="1:28" x14ac:dyDescent="0.3">
      <c r="A92" s="10" t="s">
        <v>19</v>
      </c>
      <c r="B92" s="10" t="s">
        <v>16</v>
      </c>
      <c r="C92" s="10" t="s">
        <v>41</v>
      </c>
      <c r="D92" s="9" t="s">
        <v>176</v>
      </c>
      <c r="E92" s="196">
        <v>17</v>
      </c>
      <c r="F92" s="195" t="s">
        <v>178</v>
      </c>
      <c r="G92" s="196"/>
      <c r="H92" s="196"/>
      <c r="I92" s="196"/>
      <c r="J92" s="196">
        <v>48</v>
      </c>
      <c r="K92" s="196">
        <v>-48</v>
      </c>
      <c r="L92" s="6">
        <v>-1</v>
      </c>
      <c r="M92" s="5" t="s">
        <v>46</v>
      </c>
      <c r="O92" s="10" t="s">
        <v>19</v>
      </c>
      <c r="P92" s="10" t="s">
        <v>16</v>
      </c>
      <c r="Q92" s="10" t="s">
        <v>41</v>
      </c>
      <c r="R92" s="9" t="s">
        <v>176</v>
      </c>
      <c r="S92" s="196">
        <v>0</v>
      </c>
      <c r="T92" s="6" t="s">
        <v>46</v>
      </c>
      <c r="U92" s="196">
        <v>0</v>
      </c>
      <c r="V92" s="6" t="s">
        <v>46</v>
      </c>
      <c r="W92" s="196">
        <v>0</v>
      </c>
      <c r="X92" s="6" t="s">
        <v>46</v>
      </c>
      <c r="Y92" s="196">
        <v>10</v>
      </c>
      <c r="Z92" s="6" t="s">
        <v>46</v>
      </c>
      <c r="AA92" s="5">
        <v>-10</v>
      </c>
      <c r="AB92" s="6" t="s">
        <v>46</v>
      </c>
    </row>
    <row r="93" spans="1:28" x14ac:dyDescent="0.3">
      <c r="A93" s="10" t="s">
        <v>19</v>
      </c>
      <c r="B93" s="10" t="s">
        <v>16</v>
      </c>
      <c r="C93" s="10" t="s">
        <v>41</v>
      </c>
      <c r="D93" s="9" t="s">
        <v>177</v>
      </c>
      <c r="E93" s="196">
        <v>25</v>
      </c>
      <c r="F93" s="195" t="s">
        <v>178</v>
      </c>
      <c r="G93" s="196">
        <v>224</v>
      </c>
      <c r="H93" s="196">
        <v>107</v>
      </c>
      <c r="I93" s="196">
        <v>117</v>
      </c>
      <c r="J93" s="196">
        <v>46</v>
      </c>
      <c r="K93" s="196">
        <v>71</v>
      </c>
      <c r="L93" s="6">
        <v>0.3169642857142857</v>
      </c>
      <c r="M93" s="5" t="s">
        <v>4</v>
      </c>
      <c r="O93" s="10" t="s">
        <v>19</v>
      </c>
      <c r="P93" s="10" t="s">
        <v>16</v>
      </c>
      <c r="Q93" s="10" t="s">
        <v>41</v>
      </c>
      <c r="R93" s="9" t="s">
        <v>177</v>
      </c>
      <c r="S93" s="196">
        <v>86</v>
      </c>
      <c r="T93" s="6">
        <v>0.62318840579710144</v>
      </c>
      <c r="U93" s="196">
        <v>34</v>
      </c>
      <c r="V93" s="6">
        <v>0.24637681159420291</v>
      </c>
      <c r="W93" s="196">
        <v>52</v>
      </c>
      <c r="X93" s="6">
        <v>0.37681159420289856</v>
      </c>
      <c r="Y93" s="196">
        <v>20</v>
      </c>
      <c r="Z93" s="6">
        <v>0.14492753623188406</v>
      </c>
      <c r="AA93" s="5">
        <v>32</v>
      </c>
      <c r="AB93" s="6">
        <v>0.2318840579710145</v>
      </c>
    </row>
  </sheetData>
  <sheetProtection algorithmName="SHA-512" hashValue="G8uk+O/FSSH6ul2hC2OXnbJcWgOr8tI9zCFf/V/SEckXQCeFvjYXH2WlcuXBE0ljgX3GVjXajGVmXXVqU6sdFg==" saltValue="UmMfOGoeibeH8NKLsAwFSg==" spinCount="100000" sheet="1" autoFilter="0"/>
  <autoFilter ref="A1:M93" xr:uid="{A96DDDDC-D902-4E73-BF7B-605EC3BAD98D}">
    <filterColumn colId="10" showButton="0"/>
  </autoFilter>
  <mergeCells count="6">
    <mergeCell ref="AA1:AB1"/>
    <mergeCell ref="K1:L1"/>
    <mergeCell ref="S1:T1"/>
    <mergeCell ref="U1:V1"/>
    <mergeCell ref="W1:X1"/>
    <mergeCell ref="Y1:Z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60D51CD43D42489A3CBCB9BAB28EB3" ma:contentTypeVersion="27" ma:contentTypeDescription="Een nieuw document maken." ma:contentTypeScope="" ma:versionID="22b0bba3872605a287c915f17b743fe0">
  <xsd:schema xmlns:xsd="http://www.w3.org/2001/XMLSchema" xmlns:xs="http://www.w3.org/2001/XMLSchema" xmlns:p="http://schemas.microsoft.com/office/2006/metadata/properties" xmlns:ns2="6fdce569-d5bd-44da-b976-fc475fbf132f" xmlns:ns3="0e209c18-1af9-4bd8-9d98-92fb4771c006" xmlns:ns4="9a9ec0f0-7796-43d0-ac1f-4c8c46ee0bd1" targetNamespace="http://schemas.microsoft.com/office/2006/metadata/properties" ma:root="true" ma:fieldsID="1354cce19120ddc0c78d533bbb401e68" ns2:_="" ns3:_="" ns4:_="">
    <xsd:import namespace="6fdce569-d5bd-44da-b976-fc475fbf132f"/>
    <xsd:import namespace="0e209c18-1af9-4bd8-9d98-92fb4771c006"/>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dce569-d5bd-44da-b976-fc475fbf13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209c18-1af9-4bd8-9d98-92fb4771c006"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3e93fa4-b81a-4f4f-8b05-25dc0371ab00}" ma:internalName="TaxCatchAll" ma:showField="CatchAllData" ma:web="0e209c18-1af9-4bd8-9d98-92fb4771c0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dce569-d5bd-44da-b976-fc475fbf132f">
      <Terms xmlns="http://schemas.microsoft.com/office/infopath/2007/PartnerControls"/>
    </lcf76f155ced4ddcb4097134ff3c332f>
    <TaxCatchAll xmlns="9a9ec0f0-7796-43d0-ac1f-4c8c46ee0b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739A44-81F2-4E15-AE8A-01D675671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dce569-d5bd-44da-b976-fc475fbf132f"/>
    <ds:schemaRef ds:uri="0e209c18-1af9-4bd8-9d98-92fb4771c00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F141A4-502F-4697-A1B1-0F701EC60181}">
  <ds:schemaRefs>
    <ds:schemaRef ds:uri="http://purl.org/dc/terms/"/>
    <ds:schemaRef ds:uri="0e209c18-1af9-4bd8-9d98-92fb4771c006"/>
    <ds:schemaRef ds:uri="http://schemas.microsoft.com/office/2006/documentManagement/types"/>
    <ds:schemaRef ds:uri="http://schemas.microsoft.com/office/2006/metadata/properties"/>
    <ds:schemaRef ds:uri="http://purl.org/dc/elements/1.1/"/>
    <ds:schemaRef ds:uri="http://schemas.microsoft.com/office/infopath/2007/PartnerControls"/>
    <ds:schemaRef ds:uri="6fdce569-d5bd-44da-b976-fc475fbf132f"/>
    <ds:schemaRef ds:uri="9a9ec0f0-7796-43d0-ac1f-4c8c46ee0bd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0783C88-4158-4F02-BA8D-F933CFFE76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Toelichting</vt:lpstr>
      <vt:lpstr>Scoreblad H-S-S-T</vt:lpstr>
      <vt:lpstr>Scorematrix H-S-S-T</vt:lpstr>
      <vt:lpstr>Evolutie pendel</vt:lpstr>
      <vt:lpstr>Toelichting!Afdrukbereik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Koninckx, Carl</dc:creator>
  <cp:lastModifiedBy>Koninckx Carl</cp:lastModifiedBy>
  <cp:lastPrinted>2023-11-30T05:01:38Z</cp:lastPrinted>
  <dcterms:created xsi:type="dcterms:W3CDTF">2022-02-17T06:22:06Z</dcterms:created>
  <dcterms:modified xsi:type="dcterms:W3CDTF">2023-12-11T14:40:37Z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0x0101004D60D51CD43D42489A3CBCB9BAB28EB3</vt:lpwstr>
  </property>
  <property fmtid="{D5CDD505-2E9C-101B-9397-08002B2CF9AE}" pid="3" name="MediaServiceImageTags">
    <vt:lpwstr/>
  </property>
</Properties>
</file>