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AGION/Scorematrices oproep 2025/"/>
    </mc:Choice>
  </mc:AlternateContent>
  <xr:revisionPtr revIDLastSave="23" documentId="8_{3A031E9B-C730-44AC-83C1-E9B885801F02}" xr6:coauthVersionLast="47" xr6:coauthVersionMax="47" xr10:uidLastSave="{51EE6E1C-E240-4D2D-9D15-0030A93A8883}"/>
  <bookViews>
    <workbookView xWindow="-108" yWindow="-108" windowWidth="23256" windowHeight="12576" firstSheet="1" activeTab="1" xr2:uid="{1B722BDC-A94E-4488-A580-4F9B1C63FD6B}"/>
  </bookViews>
  <sheets>
    <sheet name="Toelichting capaciteitsmonitor" sheetId="16" r:id="rId1"/>
    <sheet name="Toelichting scorematrix" sheetId="15" r:id="rId2"/>
    <sheet name="Scoreblad SO" sheetId="25" r:id="rId3"/>
    <sheet name="Scorematrix SO" sheetId="26" r:id="rId4"/>
  </sheets>
  <definedNames>
    <definedName name="_xlnm._FilterDatabase" localSheetId="2" hidden="1">'Scoreblad SO'!$A$3:$BL$48</definedName>
    <definedName name="_xlnm._FilterDatabase" localSheetId="3" hidden="1">'Scorematrix SO'!$A$3:$BL$48</definedName>
    <definedName name="_xlnm.Print_Area" localSheetId="0">'Toelichting capaciteitsmonitor'!$A$1:$B$12</definedName>
    <definedName name="_xlnm.Print_Area" localSheetId="1">'Toelichting scorematrix'!$A$1:$K$58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7" i="26" l="1"/>
  <c r="W57" i="26"/>
  <c r="X57" i="26"/>
  <c r="Y57" i="26"/>
  <c r="Z57" i="26"/>
  <c r="U57" i="26"/>
  <c r="V57" i="25"/>
  <c r="W57" i="25"/>
  <c r="X57" i="25"/>
  <c r="Y57" i="25"/>
  <c r="Z57" i="25"/>
  <c r="U57" i="25"/>
  <c r="T55" i="25"/>
  <c r="T55" i="26"/>
  <c r="AZ53" i="25" l="1"/>
  <c r="BA53" i="25"/>
  <c r="BB53" i="25"/>
  <c r="BC53" i="25"/>
  <c r="BD53" i="25"/>
  <c r="AZ54" i="25"/>
  <c r="BA54" i="25"/>
  <c r="BB54" i="25"/>
  <c r="BC54" i="25"/>
  <c r="BD54" i="25"/>
  <c r="AZ55" i="25"/>
  <c r="BA55" i="25"/>
  <c r="BB55" i="25"/>
  <c r="BC55" i="25"/>
  <c r="BD55" i="25"/>
  <c r="AY54" i="25"/>
  <c r="AY55" i="25"/>
  <c r="AY53" i="25"/>
  <c r="BH53" i="25"/>
  <c r="V55" i="25" s="1"/>
  <c r="BI53" i="25"/>
  <c r="W55" i="25" s="1"/>
  <c r="BJ53" i="25"/>
  <c r="X55" i="25" s="1"/>
  <c r="BK53" i="25"/>
  <c r="Y55" i="25" s="1"/>
  <c r="BL53" i="25"/>
  <c r="Z55" i="25" s="1"/>
  <c r="BG53" i="25"/>
  <c r="U55" i="25" s="1"/>
  <c r="BF55" i="25"/>
  <c r="BK55" i="25" s="1"/>
  <c r="BF54" i="25"/>
  <c r="BI54" i="25" s="1"/>
  <c r="BG54" i="26"/>
  <c r="BK53" i="26"/>
  <c r="Y55" i="26" s="1"/>
  <c r="BL53" i="26"/>
  <c r="Z55" i="26" s="1"/>
  <c r="BK54" i="26"/>
  <c r="BL54" i="26"/>
  <c r="BK55" i="26"/>
  <c r="BL55" i="26"/>
  <c r="BJ53" i="26"/>
  <c r="X55" i="26" s="1"/>
  <c r="BJ54" i="26"/>
  <c r="BJ55" i="26"/>
  <c r="BI53" i="26"/>
  <c r="W55" i="26" s="1"/>
  <c r="BI54" i="26"/>
  <c r="BI55" i="26"/>
  <c r="BH53" i="26"/>
  <c r="V55" i="26" s="1"/>
  <c r="BH54" i="26"/>
  <c r="BH55" i="26"/>
  <c r="BG55" i="26"/>
  <c r="BG53" i="26"/>
  <c r="U55" i="26" s="1"/>
  <c r="AZ53" i="26"/>
  <c r="BA53" i="26"/>
  <c r="BB53" i="26"/>
  <c r="BC53" i="26"/>
  <c r="BD53" i="26"/>
  <c r="AZ54" i="26"/>
  <c r="BA54" i="26"/>
  <c r="BB54" i="26"/>
  <c r="BC54" i="26"/>
  <c r="BD54" i="26"/>
  <c r="AZ55" i="26"/>
  <c r="BA55" i="26"/>
  <c r="BB55" i="26"/>
  <c r="BC55" i="26"/>
  <c r="BD55" i="26"/>
  <c r="AY54" i="26"/>
  <c r="AY55" i="26"/>
  <c r="AY53" i="26"/>
  <c r="BJ55" i="25" l="1"/>
  <c r="BI55" i="25"/>
  <c r="BH55" i="25"/>
  <c r="BL54" i="25"/>
  <c r="BL27" i="25" s="1"/>
  <c r="Z27" i="25" s="1"/>
  <c r="BK54" i="25"/>
  <c r="BK17" i="25" s="1"/>
  <c r="Y17" i="25" s="1"/>
  <c r="BH54" i="25"/>
  <c r="BG55" i="25"/>
  <c r="BG54" i="25"/>
  <c r="BG19" i="25" s="1"/>
  <c r="U19" i="25" s="1"/>
  <c r="BL55" i="25"/>
  <c r="BJ54" i="25"/>
  <c r="BH13" i="26"/>
  <c r="V13" i="26" s="1"/>
  <c r="BJ35" i="26"/>
  <c r="X35" i="26" s="1"/>
  <c r="BL41" i="26"/>
  <c r="Z41" i="26" s="1"/>
  <c r="BI37" i="26"/>
  <c r="W37" i="26" s="1"/>
  <c r="BH11" i="26"/>
  <c r="V11" i="26" s="1"/>
  <c r="BJ41" i="26"/>
  <c r="X41" i="26" s="1"/>
  <c r="BG8" i="26"/>
  <c r="U8" i="26" s="1"/>
  <c r="BG7" i="26"/>
  <c r="U7" i="26" s="1"/>
  <c r="BI33" i="26"/>
  <c r="W33" i="26" s="1"/>
  <c r="I9" i="26"/>
  <c r="AM48" i="26"/>
  <c r="AL48" i="26"/>
  <c r="AK48" i="26"/>
  <c r="AJ48" i="26"/>
  <c r="AI48" i="26"/>
  <c r="AH48" i="26"/>
  <c r="AG48" i="26"/>
  <c r="AF48" i="26"/>
  <c r="BK47" i="26"/>
  <c r="Y47" i="26" s="1"/>
  <c r="BF47" i="26"/>
  <c r="T47" i="26" s="1"/>
  <c r="BD47" i="26"/>
  <c r="P47" i="26" s="1"/>
  <c r="BC47" i="26"/>
  <c r="O47" i="26" s="1"/>
  <c r="BB47" i="26"/>
  <c r="N47" i="26" s="1"/>
  <c r="BA47" i="26"/>
  <c r="M47" i="26" s="1"/>
  <c r="AZ47" i="26"/>
  <c r="L47" i="26" s="1"/>
  <c r="AY47" i="26"/>
  <c r="K47" i="26" s="1"/>
  <c r="AX47" i="26"/>
  <c r="J47" i="26" s="1"/>
  <c r="I47" i="26"/>
  <c r="BK46" i="26"/>
  <c r="Y46" i="26" s="1"/>
  <c r="BF46" i="26"/>
  <c r="T46" i="26" s="1"/>
  <c r="BD46" i="26"/>
  <c r="P46" i="26" s="1"/>
  <c r="BC46" i="26"/>
  <c r="O46" i="26" s="1"/>
  <c r="BB46" i="26"/>
  <c r="N46" i="26" s="1"/>
  <c r="BA46" i="26"/>
  <c r="M46" i="26" s="1"/>
  <c r="AZ46" i="26"/>
  <c r="L46" i="26" s="1"/>
  <c r="AY46" i="26"/>
  <c r="K46" i="26" s="1"/>
  <c r="AX46" i="26"/>
  <c r="J46" i="26" s="1"/>
  <c r="I46" i="26"/>
  <c r="BJ45" i="26"/>
  <c r="X45" i="26" s="1"/>
  <c r="BF45" i="26"/>
  <c r="T45" i="26" s="1"/>
  <c r="BD45" i="26"/>
  <c r="P45" i="26" s="1"/>
  <c r="BC45" i="26"/>
  <c r="O45" i="26" s="1"/>
  <c r="BB45" i="26"/>
  <c r="N45" i="26" s="1"/>
  <c r="BA45" i="26"/>
  <c r="M45" i="26" s="1"/>
  <c r="AZ45" i="26"/>
  <c r="L45" i="26" s="1"/>
  <c r="AY45" i="26"/>
  <c r="K45" i="26" s="1"/>
  <c r="AX45" i="26"/>
  <c r="J45" i="26" s="1"/>
  <c r="I45" i="26"/>
  <c r="BF44" i="26"/>
  <c r="T44" i="26" s="1"/>
  <c r="BD44" i="26"/>
  <c r="P44" i="26" s="1"/>
  <c r="BC44" i="26"/>
  <c r="O44" i="26" s="1"/>
  <c r="BB44" i="26"/>
  <c r="N44" i="26" s="1"/>
  <c r="BA44" i="26"/>
  <c r="M44" i="26" s="1"/>
  <c r="AZ44" i="26"/>
  <c r="L44" i="26" s="1"/>
  <c r="AY44" i="26"/>
  <c r="K44" i="26" s="1"/>
  <c r="AX44" i="26"/>
  <c r="J44" i="26" s="1"/>
  <c r="I44" i="26"/>
  <c r="BF43" i="26"/>
  <c r="T43" i="26" s="1"/>
  <c r="BD43" i="26"/>
  <c r="P43" i="26" s="1"/>
  <c r="BC43" i="26"/>
  <c r="O43" i="26" s="1"/>
  <c r="BB43" i="26"/>
  <c r="N43" i="26" s="1"/>
  <c r="BA43" i="26"/>
  <c r="M43" i="26" s="1"/>
  <c r="AZ43" i="26"/>
  <c r="L43" i="26" s="1"/>
  <c r="AY43" i="26"/>
  <c r="K43" i="26" s="1"/>
  <c r="AX43" i="26"/>
  <c r="J43" i="26" s="1"/>
  <c r="I43" i="26"/>
  <c r="BI42" i="26"/>
  <c r="W42" i="26" s="1"/>
  <c r="BF42" i="26"/>
  <c r="T42" i="26" s="1"/>
  <c r="BD42" i="26"/>
  <c r="P42" i="26" s="1"/>
  <c r="BC42" i="26"/>
  <c r="O42" i="26" s="1"/>
  <c r="BB42" i="26"/>
  <c r="N42" i="26" s="1"/>
  <c r="BA42" i="26"/>
  <c r="M42" i="26" s="1"/>
  <c r="AZ42" i="26"/>
  <c r="L42" i="26" s="1"/>
  <c r="AY42" i="26"/>
  <c r="K42" i="26" s="1"/>
  <c r="AX42" i="26"/>
  <c r="J42" i="26" s="1"/>
  <c r="I42" i="26"/>
  <c r="BF41" i="26"/>
  <c r="T41" i="26" s="1"/>
  <c r="BD41" i="26"/>
  <c r="P41" i="26" s="1"/>
  <c r="BC41" i="26"/>
  <c r="O41" i="26" s="1"/>
  <c r="BB41" i="26"/>
  <c r="N41" i="26" s="1"/>
  <c r="BA41" i="26"/>
  <c r="M41" i="26" s="1"/>
  <c r="AZ41" i="26"/>
  <c r="L41" i="26" s="1"/>
  <c r="AY41" i="26"/>
  <c r="K41" i="26" s="1"/>
  <c r="AX41" i="26"/>
  <c r="J41" i="26" s="1"/>
  <c r="I41" i="26"/>
  <c r="BF40" i="26"/>
  <c r="T40" i="26" s="1"/>
  <c r="BD40" i="26"/>
  <c r="P40" i="26" s="1"/>
  <c r="BC40" i="26"/>
  <c r="O40" i="26" s="1"/>
  <c r="BB40" i="26"/>
  <c r="N40" i="26" s="1"/>
  <c r="BA40" i="26"/>
  <c r="M40" i="26" s="1"/>
  <c r="AZ40" i="26"/>
  <c r="L40" i="26" s="1"/>
  <c r="AY40" i="26"/>
  <c r="K40" i="26" s="1"/>
  <c r="AX40" i="26"/>
  <c r="J40" i="26" s="1"/>
  <c r="I40" i="26"/>
  <c r="BK39" i="26"/>
  <c r="Y39" i="26" s="1"/>
  <c r="BF39" i="26"/>
  <c r="T39" i="26" s="1"/>
  <c r="BD39" i="26"/>
  <c r="P39" i="26" s="1"/>
  <c r="BC39" i="26"/>
  <c r="O39" i="26" s="1"/>
  <c r="BB39" i="26"/>
  <c r="N39" i="26" s="1"/>
  <c r="BA39" i="26"/>
  <c r="M39" i="26" s="1"/>
  <c r="AZ39" i="26"/>
  <c r="L39" i="26" s="1"/>
  <c r="AY39" i="26"/>
  <c r="K39" i="26" s="1"/>
  <c r="AX39" i="26"/>
  <c r="J39" i="26" s="1"/>
  <c r="I39" i="26"/>
  <c r="BI38" i="26"/>
  <c r="W38" i="26" s="1"/>
  <c r="BF38" i="26"/>
  <c r="T38" i="26" s="1"/>
  <c r="BD38" i="26"/>
  <c r="P38" i="26" s="1"/>
  <c r="BC38" i="26"/>
  <c r="O38" i="26" s="1"/>
  <c r="BB38" i="26"/>
  <c r="N38" i="26" s="1"/>
  <c r="BA38" i="26"/>
  <c r="M38" i="26" s="1"/>
  <c r="AZ38" i="26"/>
  <c r="L38" i="26" s="1"/>
  <c r="AY38" i="26"/>
  <c r="K38" i="26" s="1"/>
  <c r="AX38" i="26"/>
  <c r="J38" i="26" s="1"/>
  <c r="I38" i="26"/>
  <c r="BK37" i="26"/>
  <c r="Y37" i="26" s="1"/>
  <c r="BF37" i="26"/>
  <c r="T37" i="26" s="1"/>
  <c r="BD37" i="26"/>
  <c r="P37" i="26" s="1"/>
  <c r="BC37" i="26"/>
  <c r="O37" i="26" s="1"/>
  <c r="BB37" i="26"/>
  <c r="N37" i="26" s="1"/>
  <c r="BA37" i="26"/>
  <c r="M37" i="26" s="1"/>
  <c r="AZ37" i="26"/>
  <c r="L37" i="26" s="1"/>
  <c r="AY37" i="26"/>
  <c r="K37" i="26" s="1"/>
  <c r="AX37" i="26"/>
  <c r="J37" i="26" s="1"/>
  <c r="I37" i="26"/>
  <c r="BL36" i="26"/>
  <c r="Z36" i="26" s="1"/>
  <c r="BF36" i="26"/>
  <c r="T36" i="26" s="1"/>
  <c r="BD36" i="26"/>
  <c r="P36" i="26" s="1"/>
  <c r="BC36" i="26"/>
  <c r="O36" i="26" s="1"/>
  <c r="BB36" i="26"/>
  <c r="N36" i="26" s="1"/>
  <c r="BA36" i="26"/>
  <c r="M36" i="26" s="1"/>
  <c r="AZ36" i="26"/>
  <c r="L36" i="26" s="1"/>
  <c r="AY36" i="26"/>
  <c r="K36" i="26" s="1"/>
  <c r="AX36" i="26"/>
  <c r="J36" i="26" s="1"/>
  <c r="I36" i="26"/>
  <c r="BF35" i="26"/>
  <c r="T35" i="26" s="1"/>
  <c r="BD35" i="26"/>
  <c r="P35" i="26" s="1"/>
  <c r="BC35" i="26"/>
  <c r="O35" i="26" s="1"/>
  <c r="BB35" i="26"/>
  <c r="N35" i="26" s="1"/>
  <c r="BA35" i="26"/>
  <c r="M35" i="26" s="1"/>
  <c r="AZ35" i="26"/>
  <c r="L35" i="26" s="1"/>
  <c r="AY35" i="26"/>
  <c r="K35" i="26" s="1"/>
  <c r="AX35" i="26"/>
  <c r="J35" i="26" s="1"/>
  <c r="I35" i="26"/>
  <c r="BK34" i="26"/>
  <c r="Y34" i="26" s="1"/>
  <c r="BF34" i="26"/>
  <c r="T34" i="26" s="1"/>
  <c r="BD34" i="26"/>
  <c r="P34" i="26" s="1"/>
  <c r="BC34" i="26"/>
  <c r="O34" i="26" s="1"/>
  <c r="BB34" i="26"/>
  <c r="N34" i="26" s="1"/>
  <c r="BA34" i="26"/>
  <c r="M34" i="26" s="1"/>
  <c r="AZ34" i="26"/>
  <c r="L34" i="26" s="1"/>
  <c r="AY34" i="26"/>
  <c r="K34" i="26" s="1"/>
  <c r="AX34" i="26"/>
  <c r="J34" i="26" s="1"/>
  <c r="I34" i="26"/>
  <c r="BF33" i="26"/>
  <c r="T33" i="26" s="1"/>
  <c r="BD33" i="26"/>
  <c r="P33" i="26" s="1"/>
  <c r="BC33" i="26"/>
  <c r="O33" i="26" s="1"/>
  <c r="BB33" i="26"/>
  <c r="N33" i="26" s="1"/>
  <c r="BA33" i="26"/>
  <c r="M33" i="26" s="1"/>
  <c r="AZ33" i="26"/>
  <c r="L33" i="26" s="1"/>
  <c r="AY33" i="26"/>
  <c r="K33" i="26" s="1"/>
  <c r="AX33" i="26"/>
  <c r="J33" i="26" s="1"/>
  <c r="I33" i="26"/>
  <c r="BK32" i="26"/>
  <c r="Y32" i="26" s="1"/>
  <c r="BF32" i="26"/>
  <c r="T32" i="26" s="1"/>
  <c r="BD32" i="26"/>
  <c r="P32" i="26" s="1"/>
  <c r="BC32" i="26"/>
  <c r="O32" i="26" s="1"/>
  <c r="BB32" i="26"/>
  <c r="N32" i="26" s="1"/>
  <c r="BA32" i="26"/>
  <c r="M32" i="26" s="1"/>
  <c r="AZ32" i="26"/>
  <c r="L32" i="26" s="1"/>
  <c r="AY32" i="26"/>
  <c r="K32" i="26" s="1"/>
  <c r="AX32" i="26"/>
  <c r="J32" i="26" s="1"/>
  <c r="I32" i="26"/>
  <c r="BF31" i="26"/>
  <c r="T31" i="26" s="1"/>
  <c r="BD31" i="26"/>
  <c r="P31" i="26" s="1"/>
  <c r="BC31" i="26"/>
  <c r="O31" i="26" s="1"/>
  <c r="BB31" i="26"/>
  <c r="N31" i="26" s="1"/>
  <c r="BA31" i="26"/>
  <c r="M31" i="26" s="1"/>
  <c r="AZ31" i="26"/>
  <c r="L31" i="26" s="1"/>
  <c r="AY31" i="26"/>
  <c r="K31" i="26" s="1"/>
  <c r="AX31" i="26"/>
  <c r="J31" i="26" s="1"/>
  <c r="I31" i="26"/>
  <c r="BF30" i="26"/>
  <c r="T30" i="26" s="1"/>
  <c r="BD30" i="26"/>
  <c r="P30" i="26" s="1"/>
  <c r="BC30" i="26"/>
  <c r="O30" i="26" s="1"/>
  <c r="BB30" i="26"/>
  <c r="N30" i="26" s="1"/>
  <c r="BA30" i="26"/>
  <c r="M30" i="26" s="1"/>
  <c r="AZ30" i="26"/>
  <c r="L30" i="26" s="1"/>
  <c r="AY30" i="26"/>
  <c r="K30" i="26" s="1"/>
  <c r="AX30" i="26"/>
  <c r="J30" i="26" s="1"/>
  <c r="I30" i="26"/>
  <c r="BF29" i="26"/>
  <c r="T29" i="26" s="1"/>
  <c r="BD29" i="26"/>
  <c r="P29" i="26" s="1"/>
  <c r="BC29" i="26"/>
  <c r="O29" i="26" s="1"/>
  <c r="BB29" i="26"/>
  <c r="N29" i="26" s="1"/>
  <c r="BA29" i="26"/>
  <c r="M29" i="26" s="1"/>
  <c r="AZ29" i="26"/>
  <c r="L29" i="26" s="1"/>
  <c r="AY29" i="26"/>
  <c r="K29" i="26" s="1"/>
  <c r="AX29" i="26"/>
  <c r="J29" i="26" s="1"/>
  <c r="I29" i="26"/>
  <c r="BK28" i="26"/>
  <c r="Y28" i="26" s="1"/>
  <c r="BF28" i="26"/>
  <c r="T28" i="26" s="1"/>
  <c r="BD28" i="26"/>
  <c r="P28" i="26" s="1"/>
  <c r="BC28" i="26"/>
  <c r="O28" i="26" s="1"/>
  <c r="BB28" i="26"/>
  <c r="N28" i="26" s="1"/>
  <c r="BA28" i="26"/>
  <c r="M28" i="26" s="1"/>
  <c r="AZ28" i="26"/>
  <c r="L28" i="26" s="1"/>
  <c r="AY28" i="26"/>
  <c r="K28" i="26" s="1"/>
  <c r="AX28" i="26"/>
  <c r="J28" i="26" s="1"/>
  <c r="I28" i="26"/>
  <c r="BK27" i="26"/>
  <c r="Y27" i="26" s="1"/>
  <c r="BF27" i="26"/>
  <c r="T27" i="26" s="1"/>
  <c r="BD27" i="26"/>
  <c r="P27" i="26" s="1"/>
  <c r="BC27" i="26"/>
  <c r="O27" i="26" s="1"/>
  <c r="BB27" i="26"/>
  <c r="N27" i="26" s="1"/>
  <c r="BA27" i="26"/>
  <c r="M27" i="26" s="1"/>
  <c r="AZ27" i="26"/>
  <c r="L27" i="26" s="1"/>
  <c r="AY27" i="26"/>
  <c r="K27" i="26" s="1"/>
  <c r="AX27" i="26"/>
  <c r="J27" i="26" s="1"/>
  <c r="I27" i="26"/>
  <c r="BK26" i="26"/>
  <c r="Y26" i="26" s="1"/>
  <c r="BF26" i="26"/>
  <c r="T26" i="26" s="1"/>
  <c r="BD26" i="26"/>
  <c r="P26" i="26" s="1"/>
  <c r="BC26" i="26"/>
  <c r="O26" i="26" s="1"/>
  <c r="BB26" i="26"/>
  <c r="N26" i="26" s="1"/>
  <c r="BA26" i="26"/>
  <c r="M26" i="26" s="1"/>
  <c r="AZ26" i="26"/>
  <c r="L26" i="26" s="1"/>
  <c r="AY26" i="26"/>
  <c r="K26" i="26" s="1"/>
  <c r="AX26" i="26"/>
  <c r="J26" i="26" s="1"/>
  <c r="I26" i="26"/>
  <c r="BJ25" i="26"/>
  <c r="X25" i="26" s="1"/>
  <c r="BF25" i="26"/>
  <c r="T25" i="26" s="1"/>
  <c r="BD25" i="26"/>
  <c r="P25" i="26" s="1"/>
  <c r="BC25" i="26"/>
  <c r="O25" i="26" s="1"/>
  <c r="BB25" i="26"/>
  <c r="N25" i="26" s="1"/>
  <c r="BA25" i="26"/>
  <c r="M25" i="26" s="1"/>
  <c r="AZ25" i="26"/>
  <c r="L25" i="26" s="1"/>
  <c r="AY25" i="26"/>
  <c r="K25" i="26" s="1"/>
  <c r="AX25" i="26"/>
  <c r="J25" i="26" s="1"/>
  <c r="I25" i="26"/>
  <c r="BJ24" i="26"/>
  <c r="X24" i="26" s="1"/>
  <c r="BF24" i="26"/>
  <c r="T24" i="26" s="1"/>
  <c r="BD24" i="26"/>
  <c r="P24" i="26" s="1"/>
  <c r="BC24" i="26"/>
  <c r="O24" i="26" s="1"/>
  <c r="BB24" i="26"/>
  <c r="N24" i="26" s="1"/>
  <c r="BA24" i="26"/>
  <c r="M24" i="26" s="1"/>
  <c r="AZ24" i="26"/>
  <c r="L24" i="26" s="1"/>
  <c r="AY24" i="26"/>
  <c r="K24" i="26" s="1"/>
  <c r="AX24" i="26"/>
  <c r="J24" i="26" s="1"/>
  <c r="I24" i="26"/>
  <c r="BF23" i="26"/>
  <c r="T23" i="26" s="1"/>
  <c r="BD23" i="26"/>
  <c r="P23" i="26" s="1"/>
  <c r="BC23" i="26"/>
  <c r="O23" i="26" s="1"/>
  <c r="BB23" i="26"/>
  <c r="N23" i="26" s="1"/>
  <c r="BA23" i="26"/>
  <c r="M23" i="26" s="1"/>
  <c r="AZ23" i="26"/>
  <c r="L23" i="26" s="1"/>
  <c r="AY23" i="26"/>
  <c r="K23" i="26" s="1"/>
  <c r="AX23" i="26"/>
  <c r="J23" i="26" s="1"/>
  <c r="I23" i="26"/>
  <c r="BK22" i="26"/>
  <c r="Y22" i="26" s="1"/>
  <c r="BF22" i="26"/>
  <c r="T22" i="26" s="1"/>
  <c r="BD22" i="26"/>
  <c r="P22" i="26" s="1"/>
  <c r="BC22" i="26"/>
  <c r="O22" i="26" s="1"/>
  <c r="BB22" i="26"/>
  <c r="N22" i="26" s="1"/>
  <c r="BA22" i="26"/>
  <c r="M22" i="26" s="1"/>
  <c r="AZ22" i="26"/>
  <c r="L22" i="26" s="1"/>
  <c r="AY22" i="26"/>
  <c r="K22" i="26" s="1"/>
  <c r="AX22" i="26"/>
  <c r="J22" i="26" s="1"/>
  <c r="I22" i="26"/>
  <c r="BF21" i="26"/>
  <c r="T21" i="26" s="1"/>
  <c r="BD21" i="26"/>
  <c r="P21" i="26" s="1"/>
  <c r="BC21" i="26"/>
  <c r="O21" i="26" s="1"/>
  <c r="BB21" i="26"/>
  <c r="N21" i="26" s="1"/>
  <c r="BA21" i="26"/>
  <c r="M21" i="26" s="1"/>
  <c r="AZ21" i="26"/>
  <c r="L21" i="26" s="1"/>
  <c r="AY21" i="26"/>
  <c r="K21" i="26" s="1"/>
  <c r="AX21" i="26"/>
  <c r="J21" i="26" s="1"/>
  <c r="I21" i="26"/>
  <c r="BK20" i="26"/>
  <c r="Y20" i="26" s="1"/>
  <c r="BF20" i="26"/>
  <c r="T20" i="26" s="1"/>
  <c r="BD20" i="26"/>
  <c r="P20" i="26" s="1"/>
  <c r="BC20" i="26"/>
  <c r="O20" i="26" s="1"/>
  <c r="BB20" i="26"/>
  <c r="N20" i="26" s="1"/>
  <c r="BA20" i="26"/>
  <c r="M20" i="26" s="1"/>
  <c r="AZ20" i="26"/>
  <c r="L20" i="26" s="1"/>
  <c r="AY20" i="26"/>
  <c r="K20" i="26" s="1"/>
  <c r="AX20" i="26"/>
  <c r="J20" i="26" s="1"/>
  <c r="I20" i="26"/>
  <c r="BJ19" i="26"/>
  <c r="X19" i="26" s="1"/>
  <c r="BF19" i="26"/>
  <c r="T19" i="26" s="1"/>
  <c r="BD19" i="26"/>
  <c r="P19" i="26" s="1"/>
  <c r="BC19" i="26"/>
  <c r="O19" i="26" s="1"/>
  <c r="BB19" i="26"/>
  <c r="N19" i="26" s="1"/>
  <c r="BA19" i="26"/>
  <c r="M19" i="26" s="1"/>
  <c r="AZ19" i="26"/>
  <c r="L19" i="26" s="1"/>
  <c r="AY19" i="26"/>
  <c r="K19" i="26" s="1"/>
  <c r="AX19" i="26"/>
  <c r="J19" i="26" s="1"/>
  <c r="I19" i="26"/>
  <c r="BK18" i="26"/>
  <c r="Y18" i="26" s="1"/>
  <c r="BJ18" i="26"/>
  <c r="X18" i="26" s="1"/>
  <c r="BF18" i="26"/>
  <c r="T18" i="26" s="1"/>
  <c r="BD18" i="26"/>
  <c r="P18" i="26" s="1"/>
  <c r="BC18" i="26"/>
  <c r="O18" i="26" s="1"/>
  <c r="BB18" i="26"/>
  <c r="N18" i="26" s="1"/>
  <c r="BA18" i="26"/>
  <c r="M18" i="26" s="1"/>
  <c r="AZ18" i="26"/>
  <c r="L18" i="26" s="1"/>
  <c r="AY18" i="26"/>
  <c r="K18" i="26" s="1"/>
  <c r="AX18" i="26"/>
  <c r="J18" i="26" s="1"/>
  <c r="I18" i="26"/>
  <c r="BF17" i="26"/>
  <c r="T17" i="26" s="1"/>
  <c r="BD17" i="26"/>
  <c r="P17" i="26" s="1"/>
  <c r="BC17" i="26"/>
  <c r="O17" i="26" s="1"/>
  <c r="BB17" i="26"/>
  <c r="N17" i="26" s="1"/>
  <c r="BA17" i="26"/>
  <c r="M17" i="26" s="1"/>
  <c r="AZ17" i="26"/>
  <c r="L17" i="26" s="1"/>
  <c r="AY17" i="26"/>
  <c r="K17" i="26" s="1"/>
  <c r="AX17" i="26"/>
  <c r="J17" i="26" s="1"/>
  <c r="I17" i="26"/>
  <c r="BJ16" i="26"/>
  <c r="X16" i="26" s="1"/>
  <c r="BI16" i="26"/>
  <c r="W16" i="26" s="1"/>
  <c r="BH16" i="26"/>
  <c r="V16" i="26" s="1"/>
  <c r="BF16" i="26"/>
  <c r="T16" i="26" s="1"/>
  <c r="BD16" i="26"/>
  <c r="P16" i="26" s="1"/>
  <c r="BC16" i="26"/>
  <c r="O16" i="26" s="1"/>
  <c r="BB16" i="26"/>
  <c r="N16" i="26" s="1"/>
  <c r="BA16" i="26"/>
  <c r="M16" i="26" s="1"/>
  <c r="AZ16" i="26"/>
  <c r="L16" i="26" s="1"/>
  <c r="AY16" i="26"/>
  <c r="K16" i="26" s="1"/>
  <c r="AX16" i="26"/>
  <c r="J16" i="26" s="1"/>
  <c r="I16" i="26"/>
  <c r="BL15" i="26"/>
  <c r="Z15" i="26" s="1"/>
  <c r="BK15" i="26"/>
  <c r="Y15" i="26" s="1"/>
  <c r="BJ15" i="26"/>
  <c r="X15" i="26" s="1"/>
  <c r="BF15" i="26"/>
  <c r="T15" i="26" s="1"/>
  <c r="BD15" i="26"/>
  <c r="P15" i="26" s="1"/>
  <c r="BC15" i="26"/>
  <c r="O15" i="26" s="1"/>
  <c r="BB15" i="26"/>
  <c r="N15" i="26" s="1"/>
  <c r="BA15" i="26"/>
  <c r="M15" i="26" s="1"/>
  <c r="AZ15" i="26"/>
  <c r="L15" i="26" s="1"/>
  <c r="AY15" i="26"/>
  <c r="K15" i="26" s="1"/>
  <c r="AX15" i="26"/>
  <c r="J15" i="26" s="1"/>
  <c r="I15" i="26"/>
  <c r="BF14" i="26"/>
  <c r="T14" i="26" s="1"/>
  <c r="BD14" i="26"/>
  <c r="P14" i="26" s="1"/>
  <c r="BC14" i="26"/>
  <c r="O14" i="26" s="1"/>
  <c r="BB14" i="26"/>
  <c r="N14" i="26" s="1"/>
  <c r="BA14" i="26"/>
  <c r="M14" i="26" s="1"/>
  <c r="AZ14" i="26"/>
  <c r="L14" i="26" s="1"/>
  <c r="AY14" i="26"/>
  <c r="K14" i="26" s="1"/>
  <c r="AX14" i="26"/>
  <c r="J14" i="26" s="1"/>
  <c r="I14" i="26"/>
  <c r="BF13" i="26"/>
  <c r="T13" i="26" s="1"/>
  <c r="BD13" i="26"/>
  <c r="P13" i="26" s="1"/>
  <c r="BC13" i="26"/>
  <c r="O13" i="26" s="1"/>
  <c r="BB13" i="26"/>
  <c r="N13" i="26" s="1"/>
  <c r="BA13" i="26"/>
  <c r="M13" i="26" s="1"/>
  <c r="AZ13" i="26"/>
  <c r="L13" i="26" s="1"/>
  <c r="AY13" i="26"/>
  <c r="K13" i="26" s="1"/>
  <c r="AX13" i="26"/>
  <c r="J13" i="26" s="1"/>
  <c r="I13" i="26"/>
  <c r="BF12" i="26"/>
  <c r="T12" i="26" s="1"/>
  <c r="BD12" i="26"/>
  <c r="P12" i="26" s="1"/>
  <c r="BC12" i="26"/>
  <c r="O12" i="26" s="1"/>
  <c r="BB12" i="26"/>
  <c r="N12" i="26" s="1"/>
  <c r="BA12" i="26"/>
  <c r="M12" i="26" s="1"/>
  <c r="AZ12" i="26"/>
  <c r="L12" i="26" s="1"/>
  <c r="AY12" i="26"/>
  <c r="K12" i="26" s="1"/>
  <c r="AX12" i="26"/>
  <c r="J12" i="26" s="1"/>
  <c r="I12" i="26"/>
  <c r="BK11" i="26"/>
  <c r="Y11" i="26" s="1"/>
  <c r="BF11" i="26"/>
  <c r="T11" i="26" s="1"/>
  <c r="BD11" i="26"/>
  <c r="P11" i="26" s="1"/>
  <c r="BC11" i="26"/>
  <c r="O11" i="26" s="1"/>
  <c r="BB11" i="26"/>
  <c r="N11" i="26" s="1"/>
  <c r="BA11" i="26"/>
  <c r="M11" i="26" s="1"/>
  <c r="AZ11" i="26"/>
  <c r="L11" i="26" s="1"/>
  <c r="AY11" i="26"/>
  <c r="K11" i="26" s="1"/>
  <c r="AX11" i="26"/>
  <c r="J11" i="26" s="1"/>
  <c r="I11" i="26"/>
  <c r="BJ10" i="26"/>
  <c r="X10" i="26" s="1"/>
  <c r="BF10" i="26"/>
  <c r="T10" i="26" s="1"/>
  <c r="BD10" i="26"/>
  <c r="P10" i="26" s="1"/>
  <c r="BC10" i="26"/>
  <c r="O10" i="26" s="1"/>
  <c r="BB10" i="26"/>
  <c r="N10" i="26" s="1"/>
  <c r="BA10" i="26"/>
  <c r="M10" i="26" s="1"/>
  <c r="AZ10" i="26"/>
  <c r="L10" i="26" s="1"/>
  <c r="AY10" i="26"/>
  <c r="K10" i="26" s="1"/>
  <c r="AX10" i="26"/>
  <c r="J10" i="26" s="1"/>
  <c r="I10" i="26"/>
  <c r="BG9" i="26"/>
  <c r="U9" i="26" s="1"/>
  <c r="BF9" i="26"/>
  <c r="T9" i="26" s="1"/>
  <c r="BD9" i="26"/>
  <c r="P9" i="26" s="1"/>
  <c r="BC9" i="26"/>
  <c r="O9" i="26" s="1"/>
  <c r="BB9" i="26"/>
  <c r="N9" i="26" s="1"/>
  <c r="BA9" i="26"/>
  <c r="M9" i="26" s="1"/>
  <c r="AZ9" i="26"/>
  <c r="L9" i="26" s="1"/>
  <c r="AY9" i="26"/>
  <c r="K9" i="26" s="1"/>
  <c r="AX9" i="26"/>
  <c r="J9" i="26" s="1"/>
  <c r="BK8" i="26"/>
  <c r="Y8" i="26" s="1"/>
  <c r="BJ8" i="26"/>
  <c r="X8" i="26" s="1"/>
  <c r="BF8" i="26"/>
  <c r="T8" i="26" s="1"/>
  <c r="BD8" i="26"/>
  <c r="P8" i="26" s="1"/>
  <c r="BC8" i="26"/>
  <c r="O8" i="26" s="1"/>
  <c r="BB8" i="26"/>
  <c r="N8" i="26" s="1"/>
  <c r="BA8" i="26"/>
  <c r="M8" i="26" s="1"/>
  <c r="AZ8" i="26"/>
  <c r="L8" i="26" s="1"/>
  <c r="AY8" i="26"/>
  <c r="K8" i="26" s="1"/>
  <c r="AX8" i="26"/>
  <c r="J8" i="26" s="1"/>
  <c r="I8" i="26"/>
  <c r="BK7" i="26"/>
  <c r="Y7" i="26" s="1"/>
  <c r="BF7" i="26"/>
  <c r="T7" i="26" s="1"/>
  <c r="BD7" i="26"/>
  <c r="P7" i="26" s="1"/>
  <c r="BC7" i="26"/>
  <c r="O7" i="26" s="1"/>
  <c r="BB7" i="26"/>
  <c r="N7" i="26" s="1"/>
  <c r="BA7" i="26"/>
  <c r="M7" i="26" s="1"/>
  <c r="AZ7" i="26"/>
  <c r="L7" i="26" s="1"/>
  <c r="AY7" i="26"/>
  <c r="K7" i="26" s="1"/>
  <c r="AX7" i="26"/>
  <c r="J7" i="26" s="1"/>
  <c r="I7" i="26"/>
  <c r="BJ6" i="26"/>
  <c r="X6" i="26" s="1"/>
  <c r="BI6" i="26"/>
  <c r="W6" i="26" s="1"/>
  <c r="BF6" i="26"/>
  <c r="T6" i="26" s="1"/>
  <c r="BD6" i="26"/>
  <c r="P6" i="26" s="1"/>
  <c r="BC6" i="26"/>
  <c r="O6" i="26" s="1"/>
  <c r="BB6" i="26"/>
  <c r="N6" i="26" s="1"/>
  <c r="BA6" i="26"/>
  <c r="M6" i="26" s="1"/>
  <c r="AZ6" i="26"/>
  <c r="L6" i="26" s="1"/>
  <c r="AY6" i="26"/>
  <c r="K6" i="26" s="1"/>
  <c r="AX6" i="26"/>
  <c r="J6" i="26" s="1"/>
  <c r="I6" i="26"/>
  <c r="BK5" i="26"/>
  <c r="Y5" i="26" s="1"/>
  <c r="BI5" i="26"/>
  <c r="W5" i="26" s="1"/>
  <c r="BF5" i="26"/>
  <c r="T5" i="26" s="1"/>
  <c r="BD5" i="26"/>
  <c r="P5" i="26" s="1"/>
  <c r="BC5" i="26"/>
  <c r="O5" i="26" s="1"/>
  <c r="BB5" i="26"/>
  <c r="N5" i="26" s="1"/>
  <c r="BA5" i="26"/>
  <c r="M5" i="26" s="1"/>
  <c r="AZ5" i="26"/>
  <c r="L5" i="26" s="1"/>
  <c r="AY5" i="26"/>
  <c r="K5" i="26" s="1"/>
  <c r="AX5" i="26"/>
  <c r="J5" i="26" s="1"/>
  <c r="I5" i="26"/>
  <c r="BJ4" i="26"/>
  <c r="X4" i="26" s="1"/>
  <c r="BI4" i="26"/>
  <c r="W4" i="26" s="1"/>
  <c r="BF4" i="26"/>
  <c r="T4" i="26" s="1"/>
  <c r="BD4" i="26"/>
  <c r="P4" i="26" s="1"/>
  <c r="BC4" i="26"/>
  <c r="O4" i="26" s="1"/>
  <c r="BB4" i="26"/>
  <c r="N4" i="26" s="1"/>
  <c r="BA4" i="26"/>
  <c r="M4" i="26" s="1"/>
  <c r="AZ4" i="26"/>
  <c r="L4" i="26" s="1"/>
  <c r="AY4" i="26"/>
  <c r="K4" i="26" s="1"/>
  <c r="AX4" i="26"/>
  <c r="J4" i="26" s="1"/>
  <c r="I4" i="26"/>
  <c r="I47" i="25"/>
  <c r="I46" i="25"/>
  <c r="I45" i="25"/>
  <c r="I44" i="25"/>
  <c r="I43" i="25"/>
  <c r="I42" i="25"/>
  <c r="I41" i="25"/>
  <c r="I40" i="25"/>
  <c r="I39" i="25"/>
  <c r="I38" i="25"/>
  <c r="I37" i="25"/>
  <c r="I36" i="25"/>
  <c r="I35" i="25"/>
  <c r="I34" i="25"/>
  <c r="I33" i="25"/>
  <c r="I32" i="25"/>
  <c r="I31" i="25"/>
  <c r="I30" i="25"/>
  <c r="I29" i="25"/>
  <c r="I28" i="25"/>
  <c r="I27" i="25"/>
  <c r="I26" i="25"/>
  <c r="I25" i="25"/>
  <c r="I24" i="25"/>
  <c r="I23" i="25"/>
  <c r="I22" i="25"/>
  <c r="I21" i="25"/>
  <c r="I20" i="25"/>
  <c r="I19" i="25"/>
  <c r="I18" i="25"/>
  <c r="I17" i="25"/>
  <c r="I16" i="25"/>
  <c r="I15" i="25"/>
  <c r="I14" i="25"/>
  <c r="I13" i="25"/>
  <c r="I12" i="25"/>
  <c r="I11" i="25"/>
  <c r="I10" i="25"/>
  <c r="I9" i="25"/>
  <c r="I8" i="25"/>
  <c r="I7" i="25"/>
  <c r="I6" i="25"/>
  <c r="I5" i="25"/>
  <c r="BL14" i="25"/>
  <c r="Z14" i="25" s="1"/>
  <c r="BL15" i="25"/>
  <c r="Z15" i="25" s="1"/>
  <c r="BL16" i="25"/>
  <c r="Z16" i="25" s="1"/>
  <c r="BL20" i="25"/>
  <c r="Z20" i="25" s="1"/>
  <c r="BL21" i="25"/>
  <c r="Z21" i="25" s="1"/>
  <c r="BL22" i="25"/>
  <c r="Z22" i="25" s="1"/>
  <c r="BL23" i="25"/>
  <c r="Z23" i="25" s="1"/>
  <c r="BL24" i="25"/>
  <c r="Z24" i="25" s="1"/>
  <c r="BL25" i="25"/>
  <c r="Z25" i="25" s="1"/>
  <c r="BL26" i="25"/>
  <c r="Z26" i="25" s="1"/>
  <c r="BL30" i="25"/>
  <c r="Z30" i="25" s="1"/>
  <c r="BL31" i="25"/>
  <c r="Z31" i="25" s="1"/>
  <c r="BL33" i="25"/>
  <c r="Z33" i="25" s="1"/>
  <c r="BL35" i="25"/>
  <c r="Z35" i="25" s="1"/>
  <c r="BL36" i="25"/>
  <c r="Z36" i="25" s="1"/>
  <c r="BL37" i="25"/>
  <c r="Z37" i="25" s="1"/>
  <c r="BL40" i="25"/>
  <c r="Z40" i="25" s="1"/>
  <c r="BL41" i="25"/>
  <c r="Z41" i="25" s="1"/>
  <c r="BL42" i="25"/>
  <c r="Z42" i="25" s="1"/>
  <c r="BL43" i="25"/>
  <c r="Z43" i="25" s="1"/>
  <c r="BL44" i="25"/>
  <c r="Z44" i="25" s="1"/>
  <c r="BL46" i="25"/>
  <c r="Z46" i="25" s="1"/>
  <c r="BL4" i="25"/>
  <c r="Z4" i="25" s="1"/>
  <c r="BL5" i="25"/>
  <c r="Z5" i="25" s="1"/>
  <c r="BL6" i="25"/>
  <c r="Z6" i="25" s="1"/>
  <c r="BL8" i="25"/>
  <c r="Z8" i="25" s="1"/>
  <c r="BL10" i="25"/>
  <c r="Z10" i="25" s="1"/>
  <c r="BL11" i="25"/>
  <c r="Z11" i="25" s="1"/>
  <c r="BK4" i="25"/>
  <c r="Y4" i="25" s="1"/>
  <c r="BK5" i="25"/>
  <c r="Y5" i="25" s="1"/>
  <c r="BK6" i="25"/>
  <c r="Y6" i="25" s="1"/>
  <c r="BK7" i="25"/>
  <c r="Y7" i="25" s="1"/>
  <c r="BK8" i="25"/>
  <c r="Y8" i="25" s="1"/>
  <c r="BK10" i="25"/>
  <c r="Y10" i="25" s="1"/>
  <c r="BK11" i="25"/>
  <c r="Y11" i="25" s="1"/>
  <c r="BK13" i="25"/>
  <c r="Y13" i="25" s="1"/>
  <c r="BK14" i="25"/>
  <c r="Y14" i="25" s="1"/>
  <c r="BK15" i="25"/>
  <c r="Y15" i="25" s="1"/>
  <c r="BK16" i="25"/>
  <c r="Y16" i="25" s="1"/>
  <c r="BK18" i="25"/>
  <c r="Y18" i="25" s="1"/>
  <c r="BK20" i="25"/>
  <c r="Y20" i="25" s="1"/>
  <c r="BK22" i="25"/>
  <c r="Y22" i="25" s="1"/>
  <c r="BK24" i="25"/>
  <c r="Y24" i="25" s="1"/>
  <c r="BK25" i="25"/>
  <c r="Y25" i="25" s="1"/>
  <c r="BK26" i="25"/>
  <c r="Y26" i="25" s="1"/>
  <c r="BK27" i="25"/>
  <c r="Y27" i="25" s="1"/>
  <c r="BK28" i="25"/>
  <c r="Y28" i="25" s="1"/>
  <c r="BK32" i="25"/>
  <c r="Y32" i="25" s="1"/>
  <c r="BK34" i="25"/>
  <c r="Y34" i="25" s="1"/>
  <c r="BK37" i="25"/>
  <c r="Y37" i="25" s="1"/>
  <c r="BK38" i="25"/>
  <c r="Y38" i="25" s="1"/>
  <c r="BK39" i="25"/>
  <c r="Y39" i="25" s="1"/>
  <c r="BK40" i="25"/>
  <c r="Y40" i="25" s="1"/>
  <c r="BK42" i="25"/>
  <c r="Y42" i="25" s="1"/>
  <c r="BK44" i="25"/>
  <c r="Y44" i="25" s="1"/>
  <c r="BK46" i="25"/>
  <c r="Y46" i="25" s="1"/>
  <c r="BK47" i="25"/>
  <c r="Y47" i="25" s="1"/>
  <c r="AY5" i="25"/>
  <c r="K5" i="25" s="1"/>
  <c r="AY6" i="25"/>
  <c r="K6" i="25" s="1"/>
  <c r="AY7" i="25"/>
  <c r="K7" i="25" s="1"/>
  <c r="AY8" i="25"/>
  <c r="K8" i="25" s="1"/>
  <c r="AY9" i="25"/>
  <c r="K9" i="25" s="1"/>
  <c r="AY10" i="25"/>
  <c r="K10" i="25" s="1"/>
  <c r="AY11" i="25"/>
  <c r="K11" i="25" s="1"/>
  <c r="AY12" i="25"/>
  <c r="K12" i="25" s="1"/>
  <c r="AY13" i="25"/>
  <c r="K13" i="25" s="1"/>
  <c r="AY14" i="25"/>
  <c r="K14" i="25" s="1"/>
  <c r="AY15" i="25"/>
  <c r="K15" i="25" s="1"/>
  <c r="AY16" i="25"/>
  <c r="K16" i="25" s="1"/>
  <c r="AY17" i="25"/>
  <c r="K17" i="25" s="1"/>
  <c r="AY18" i="25"/>
  <c r="K18" i="25" s="1"/>
  <c r="AY19" i="25"/>
  <c r="K19" i="25" s="1"/>
  <c r="AY20" i="25"/>
  <c r="K20" i="25" s="1"/>
  <c r="AY21" i="25"/>
  <c r="K21" i="25" s="1"/>
  <c r="AY22" i="25"/>
  <c r="K22" i="25" s="1"/>
  <c r="AY23" i="25"/>
  <c r="K23" i="25" s="1"/>
  <c r="AY24" i="25"/>
  <c r="K24" i="25" s="1"/>
  <c r="AY25" i="25"/>
  <c r="K25" i="25" s="1"/>
  <c r="AY26" i="25"/>
  <c r="K26" i="25" s="1"/>
  <c r="AY27" i="25"/>
  <c r="K27" i="25" s="1"/>
  <c r="AY28" i="25"/>
  <c r="K28" i="25" s="1"/>
  <c r="AY29" i="25"/>
  <c r="K29" i="25" s="1"/>
  <c r="AY30" i="25"/>
  <c r="K30" i="25" s="1"/>
  <c r="AY31" i="25"/>
  <c r="K31" i="25" s="1"/>
  <c r="AY32" i="25"/>
  <c r="K32" i="25" s="1"/>
  <c r="AY33" i="25"/>
  <c r="K33" i="25" s="1"/>
  <c r="AY34" i="25"/>
  <c r="K34" i="25" s="1"/>
  <c r="AY35" i="25"/>
  <c r="K35" i="25" s="1"/>
  <c r="AY36" i="25"/>
  <c r="K36" i="25" s="1"/>
  <c r="AY37" i="25"/>
  <c r="K37" i="25" s="1"/>
  <c r="AY38" i="25"/>
  <c r="K38" i="25" s="1"/>
  <c r="AY39" i="25"/>
  <c r="K39" i="25" s="1"/>
  <c r="AY40" i="25"/>
  <c r="K40" i="25" s="1"/>
  <c r="AY41" i="25"/>
  <c r="K41" i="25" s="1"/>
  <c r="AY42" i="25"/>
  <c r="K42" i="25" s="1"/>
  <c r="AY43" i="25"/>
  <c r="K43" i="25" s="1"/>
  <c r="AY44" i="25"/>
  <c r="K44" i="25" s="1"/>
  <c r="AY45" i="25"/>
  <c r="K45" i="25" s="1"/>
  <c r="AY46" i="25"/>
  <c r="K46" i="25" s="1"/>
  <c r="AY47" i="25"/>
  <c r="K47" i="25" s="1"/>
  <c r="AY4" i="25"/>
  <c r="K4" i="25" s="1"/>
  <c r="AX47" i="25"/>
  <c r="J47" i="25" s="1"/>
  <c r="BG8" i="25"/>
  <c r="U8" i="25" s="1"/>
  <c r="BG9" i="25"/>
  <c r="U9" i="25" s="1"/>
  <c r="BG16" i="25"/>
  <c r="U16" i="25" s="1"/>
  <c r="BG18" i="25"/>
  <c r="U18" i="25" s="1"/>
  <c r="BG27" i="25"/>
  <c r="U27" i="25" s="1"/>
  <c r="BG29" i="25"/>
  <c r="U29" i="25" s="1"/>
  <c r="BG32" i="25"/>
  <c r="U32" i="25" s="1"/>
  <c r="BG33" i="25"/>
  <c r="U33" i="25" s="1"/>
  <c r="BG35" i="25"/>
  <c r="U35" i="25" s="1"/>
  <c r="BG38" i="25"/>
  <c r="U38" i="25" s="1"/>
  <c r="BG42" i="25"/>
  <c r="U42" i="25" s="1"/>
  <c r="BG4" i="25"/>
  <c r="U4" i="25" s="1"/>
  <c r="BG5" i="25"/>
  <c r="U5" i="25" s="1"/>
  <c r="AG48" i="25"/>
  <c r="BL38" i="25" l="1"/>
  <c r="Z38" i="25" s="1"/>
  <c r="BK30" i="25"/>
  <c r="Y30" i="25" s="1"/>
  <c r="BK45" i="25"/>
  <c r="Y45" i="25" s="1"/>
  <c r="BL28" i="25"/>
  <c r="Z28" i="25" s="1"/>
  <c r="BK33" i="25"/>
  <c r="Y33" i="25" s="1"/>
  <c r="BG47" i="25"/>
  <c r="U47" i="25" s="1"/>
  <c r="BG36" i="25"/>
  <c r="U36" i="25" s="1"/>
  <c r="BK43" i="25"/>
  <c r="Y43" i="25" s="1"/>
  <c r="BL7" i="25"/>
  <c r="Z7" i="25" s="1"/>
  <c r="BG11" i="25"/>
  <c r="U11" i="25" s="1"/>
  <c r="BL39" i="25"/>
  <c r="Z39" i="25" s="1"/>
  <c r="BK31" i="25"/>
  <c r="Y31" i="25" s="1"/>
  <c r="BL19" i="25"/>
  <c r="Z19" i="25" s="1"/>
  <c r="BG21" i="25"/>
  <c r="U21" i="25" s="1"/>
  <c r="BK19" i="25"/>
  <c r="Y19" i="25" s="1"/>
  <c r="BK9" i="25"/>
  <c r="Y9" i="25" s="1"/>
  <c r="BL47" i="25"/>
  <c r="Z47" i="25" s="1"/>
  <c r="BG24" i="25"/>
  <c r="U24" i="25" s="1"/>
  <c r="BK21" i="25"/>
  <c r="Y21" i="25" s="1"/>
  <c r="BL32" i="25"/>
  <c r="Z32" i="25" s="1"/>
  <c r="BG15" i="25"/>
  <c r="U15" i="25" s="1"/>
  <c r="BG23" i="25"/>
  <c r="U23" i="25" s="1"/>
  <c r="BG31" i="25"/>
  <c r="U31" i="25" s="1"/>
  <c r="BG17" i="25"/>
  <c r="U17" i="25" s="1"/>
  <c r="BG30" i="25"/>
  <c r="U30" i="25" s="1"/>
  <c r="BG43" i="25"/>
  <c r="U43" i="25" s="1"/>
  <c r="BG7" i="25"/>
  <c r="U7" i="25" s="1"/>
  <c r="BG45" i="25"/>
  <c r="U45" i="25" s="1"/>
  <c r="BK36" i="25"/>
  <c r="Y36" i="25" s="1"/>
  <c r="BK12" i="25"/>
  <c r="Y12" i="25" s="1"/>
  <c r="BL18" i="25"/>
  <c r="Z18" i="25" s="1"/>
  <c r="BG20" i="25"/>
  <c r="U20" i="25" s="1"/>
  <c r="BG6" i="25"/>
  <c r="U6" i="25" s="1"/>
  <c r="BK35" i="25"/>
  <c r="Y35" i="25" s="1"/>
  <c r="BK23" i="25"/>
  <c r="Y23" i="25" s="1"/>
  <c r="BL9" i="25"/>
  <c r="Z9" i="25" s="1"/>
  <c r="BL29" i="25"/>
  <c r="Z29" i="25" s="1"/>
  <c r="BL17" i="25"/>
  <c r="Z17" i="25" s="1"/>
  <c r="BG13" i="25"/>
  <c r="U13" i="25" s="1"/>
  <c r="BG46" i="25"/>
  <c r="U46" i="25" s="1"/>
  <c r="BG44" i="25"/>
  <c r="U44" i="25" s="1"/>
  <c r="BG28" i="25"/>
  <c r="U28" i="25" s="1"/>
  <c r="BG14" i="25"/>
  <c r="U14" i="25" s="1"/>
  <c r="BK41" i="25"/>
  <c r="Y41" i="25" s="1"/>
  <c r="BK29" i="25"/>
  <c r="Y29" i="25" s="1"/>
  <c r="BG41" i="25"/>
  <c r="U41" i="25" s="1"/>
  <c r="BG12" i="25"/>
  <c r="U12" i="25" s="1"/>
  <c r="BL34" i="25"/>
  <c r="Z34" i="25" s="1"/>
  <c r="BG40" i="25"/>
  <c r="U40" i="25" s="1"/>
  <c r="BL13" i="25"/>
  <c r="Z13" i="25" s="1"/>
  <c r="BL45" i="25"/>
  <c r="Z45" i="25" s="1"/>
  <c r="BG26" i="25"/>
  <c r="U26" i="25" s="1"/>
  <c r="BG39" i="25"/>
  <c r="U39" i="25" s="1"/>
  <c r="BL12" i="25"/>
  <c r="Z12" i="25" s="1"/>
  <c r="BG34" i="25"/>
  <c r="U34" i="25" s="1"/>
  <c r="BG22" i="25"/>
  <c r="U22" i="25" s="1"/>
  <c r="BG10" i="25"/>
  <c r="U10" i="25" s="1"/>
  <c r="BG37" i="25"/>
  <c r="U37" i="25" s="1"/>
  <c r="BG25" i="25"/>
  <c r="U25" i="25" s="1"/>
  <c r="BJ33" i="26"/>
  <c r="X33" i="26" s="1"/>
  <c r="BJ32" i="26"/>
  <c r="X32" i="26" s="1"/>
  <c r="BJ31" i="26"/>
  <c r="X31" i="26" s="1"/>
  <c r="BJ42" i="26"/>
  <c r="X42" i="26" s="1"/>
  <c r="BG15" i="26"/>
  <c r="U15" i="26" s="1"/>
  <c r="BG6" i="26"/>
  <c r="U6" i="26" s="1"/>
  <c r="BK42" i="26"/>
  <c r="Y42" i="26" s="1"/>
  <c r="BI32" i="26"/>
  <c r="W32" i="26" s="1"/>
  <c r="BH31" i="26"/>
  <c r="V31" i="26" s="1"/>
  <c r="BG12" i="26"/>
  <c r="U12" i="26" s="1"/>
  <c r="BL20" i="26"/>
  <c r="Z20" i="26" s="1"/>
  <c r="BG11" i="26"/>
  <c r="U11" i="26" s="1"/>
  <c r="BI17" i="26"/>
  <c r="W17" i="26" s="1"/>
  <c r="BI8" i="26"/>
  <c r="W8" i="26" s="1"/>
  <c r="BI9" i="26"/>
  <c r="W9" i="26" s="1"/>
  <c r="BL21" i="26"/>
  <c r="Z21" i="26" s="1"/>
  <c r="BL46" i="26"/>
  <c r="Z46" i="26" s="1"/>
  <c r="BI30" i="26"/>
  <c r="W30" i="26" s="1"/>
  <c r="BI7" i="26"/>
  <c r="W7" i="26" s="1"/>
  <c r="BJ30" i="26"/>
  <c r="X30" i="26" s="1"/>
  <c r="BI13" i="26"/>
  <c r="W13" i="26" s="1"/>
  <c r="BL42" i="26"/>
  <c r="Z42" i="26" s="1"/>
  <c r="BL14" i="26"/>
  <c r="Z14" i="26" s="1"/>
  <c r="BJ13" i="26"/>
  <c r="X13" i="26" s="1"/>
  <c r="BK16" i="26"/>
  <c r="Y16" i="26" s="1"/>
  <c r="BK10" i="26"/>
  <c r="Y10" i="26" s="1"/>
  <c r="BI28" i="26"/>
  <c r="W28" i="26" s="1"/>
  <c r="BJ11" i="26"/>
  <c r="X11" i="26" s="1"/>
  <c r="BJ12" i="26"/>
  <c r="X12" i="26" s="1"/>
  <c r="BK4" i="26"/>
  <c r="Y4" i="26" s="1"/>
  <c r="BG45" i="26"/>
  <c r="U45" i="26" s="1"/>
  <c r="BI31" i="26"/>
  <c r="W31" i="26" s="1"/>
  <c r="BI45" i="26"/>
  <c r="W45" i="26" s="1"/>
  <c r="BL29" i="26"/>
  <c r="Z29" i="26" s="1"/>
  <c r="BI26" i="26"/>
  <c r="W26" i="26" s="1"/>
  <c r="BI47" i="26"/>
  <c r="W47" i="26" s="1"/>
  <c r="BH10" i="26"/>
  <c r="V10" i="26" s="1"/>
  <c r="BJ20" i="26"/>
  <c r="X20" i="26" s="1"/>
  <c r="BI21" i="26"/>
  <c r="W21" i="26" s="1"/>
  <c r="BI22" i="26"/>
  <c r="W22" i="26" s="1"/>
  <c r="BJ23" i="26"/>
  <c r="X23" i="26" s="1"/>
  <c r="BI35" i="26"/>
  <c r="W35" i="26" s="1"/>
  <c r="BJ36" i="26"/>
  <c r="X36" i="26" s="1"/>
  <c r="BJ38" i="26"/>
  <c r="X38" i="26" s="1"/>
  <c r="BJ47" i="26"/>
  <c r="X47" i="26" s="1"/>
  <c r="BI39" i="26"/>
  <c r="W39" i="26" s="1"/>
  <c r="BL31" i="26"/>
  <c r="Z31" i="26" s="1"/>
  <c r="BL6" i="26"/>
  <c r="Z6" i="26" s="1"/>
  <c r="BH26" i="26"/>
  <c r="V26" i="26" s="1"/>
  <c r="BH25" i="26"/>
  <c r="V25" i="26" s="1"/>
  <c r="BI36" i="26"/>
  <c r="W36" i="26" s="1"/>
  <c r="BH21" i="26"/>
  <c r="V21" i="26" s="1"/>
  <c r="BH4" i="26"/>
  <c r="V4" i="26" s="1"/>
  <c r="BH5" i="26"/>
  <c r="V5" i="26" s="1"/>
  <c r="BI10" i="26"/>
  <c r="W10" i="26" s="1"/>
  <c r="BI11" i="26"/>
  <c r="W11" i="26" s="1"/>
  <c r="BI15" i="26"/>
  <c r="W15" i="26" s="1"/>
  <c r="BI18" i="26"/>
  <c r="W18" i="26" s="1"/>
  <c r="BI19" i="26"/>
  <c r="W19" i="26" s="1"/>
  <c r="BJ21" i="26"/>
  <c r="X21" i="26" s="1"/>
  <c r="BJ22" i="26"/>
  <c r="X22" i="26" s="1"/>
  <c r="BJ34" i="26"/>
  <c r="X34" i="26" s="1"/>
  <c r="BL37" i="26"/>
  <c r="Z37" i="26" s="1"/>
  <c r="BL38" i="26"/>
  <c r="Z38" i="26" s="1"/>
  <c r="BL30" i="26"/>
  <c r="Z30" i="26" s="1"/>
  <c r="BL28" i="26"/>
  <c r="Z28" i="26" s="1"/>
  <c r="BI41" i="26"/>
  <c r="W41" i="26" s="1"/>
  <c r="BL47" i="26"/>
  <c r="Z47" i="26" s="1"/>
  <c r="BL13" i="26"/>
  <c r="Z13" i="26" s="1"/>
  <c r="BI43" i="26"/>
  <c r="W43" i="26" s="1"/>
  <c r="BJ26" i="26"/>
  <c r="X26" i="26" s="1"/>
  <c r="BJ40" i="26"/>
  <c r="X40" i="26" s="1"/>
  <c r="BH23" i="26"/>
  <c r="V23" i="26" s="1"/>
  <c r="BL40" i="26"/>
  <c r="Z40" i="26" s="1"/>
  <c r="BL12" i="26"/>
  <c r="Z12" i="26" s="1"/>
  <c r="BG5" i="26"/>
  <c r="U5" i="26" s="1"/>
  <c r="BG10" i="26"/>
  <c r="U10" i="26" s="1"/>
  <c r="BG14" i="26"/>
  <c r="U14" i="26" s="1"/>
  <c r="BG39" i="26"/>
  <c r="U39" i="26" s="1"/>
  <c r="BG16" i="26"/>
  <c r="U16" i="26" s="1"/>
  <c r="BG18" i="26"/>
  <c r="U18" i="26" s="1"/>
  <c r="BG47" i="26"/>
  <c r="U47" i="26" s="1"/>
  <c r="BG46" i="26"/>
  <c r="U46" i="26" s="1"/>
  <c r="BG19" i="26"/>
  <c r="U19" i="26" s="1"/>
  <c r="BG20" i="26"/>
  <c r="U20" i="26" s="1"/>
  <c r="BG26" i="26"/>
  <c r="U26" i="26" s="1"/>
  <c r="BG30" i="26"/>
  <c r="U30" i="26" s="1"/>
  <c r="BG21" i="26"/>
  <c r="U21" i="26" s="1"/>
  <c r="BG28" i="26"/>
  <c r="U28" i="26" s="1"/>
  <c r="BG29" i="26"/>
  <c r="U29" i="26" s="1"/>
  <c r="BG31" i="26"/>
  <c r="U31" i="26" s="1"/>
  <c r="BG22" i="26"/>
  <c r="U22" i="26" s="1"/>
  <c r="BG24" i="26"/>
  <c r="U24" i="26" s="1"/>
  <c r="BG27" i="26"/>
  <c r="U27" i="26" s="1"/>
  <c r="BG32" i="26"/>
  <c r="U32" i="26" s="1"/>
  <c r="BG34" i="26"/>
  <c r="U34" i="26" s="1"/>
  <c r="BG35" i="26"/>
  <c r="U35" i="26" s="1"/>
  <c r="BG36" i="26"/>
  <c r="U36" i="26" s="1"/>
  <c r="BG44" i="26"/>
  <c r="U44" i="26" s="1"/>
  <c r="BG23" i="26"/>
  <c r="U23" i="26" s="1"/>
  <c r="BG33" i="26"/>
  <c r="U33" i="26" s="1"/>
  <c r="BG38" i="26"/>
  <c r="U38" i="26" s="1"/>
  <c r="BG40" i="26"/>
  <c r="U40" i="26" s="1"/>
  <c r="BG42" i="26"/>
  <c r="U42" i="26" s="1"/>
  <c r="BG43" i="26"/>
  <c r="U43" i="26" s="1"/>
  <c r="BH9" i="26"/>
  <c r="V9" i="26" s="1"/>
  <c r="BH24" i="26"/>
  <c r="V24" i="26" s="1"/>
  <c r="BH45" i="26"/>
  <c r="V45" i="26" s="1"/>
  <c r="BH18" i="26"/>
  <c r="V18" i="26" s="1"/>
  <c r="BH37" i="26"/>
  <c r="V37" i="26" s="1"/>
  <c r="BH41" i="26"/>
  <c r="V41" i="26" s="1"/>
  <c r="BH12" i="26"/>
  <c r="V12" i="26" s="1"/>
  <c r="BH39" i="26"/>
  <c r="V39" i="26" s="1"/>
  <c r="BH42" i="26"/>
  <c r="V42" i="26" s="1"/>
  <c r="BH14" i="26"/>
  <c r="V14" i="26" s="1"/>
  <c r="BH15" i="26"/>
  <c r="V15" i="26" s="1"/>
  <c r="BH27" i="26"/>
  <c r="V27" i="26" s="1"/>
  <c r="BH28" i="26"/>
  <c r="V28" i="26" s="1"/>
  <c r="BH43" i="26"/>
  <c r="V43" i="26" s="1"/>
  <c r="BH44" i="26"/>
  <c r="V44" i="26" s="1"/>
  <c r="BH29" i="26"/>
  <c r="V29" i="26" s="1"/>
  <c r="BH30" i="26"/>
  <c r="V30" i="26" s="1"/>
  <c r="BH6" i="26"/>
  <c r="V6" i="26" s="1"/>
  <c r="BH32" i="26"/>
  <c r="V32" i="26" s="1"/>
  <c r="BH19" i="26"/>
  <c r="V19" i="26" s="1"/>
  <c r="BH34" i="26"/>
  <c r="V34" i="26" s="1"/>
  <c r="BH7" i="26"/>
  <c r="V7" i="26" s="1"/>
  <c r="BH8" i="26"/>
  <c r="V8" i="26" s="1"/>
  <c r="BH20" i="26"/>
  <c r="V20" i="26" s="1"/>
  <c r="BH36" i="26"/>
  <c r="V36" i="26" s="1"/>
  <c r="BH46" i="26"/>
  <c r="V46" i="26" s="1"/>
  <c r="BH47" i="26"/>
  <c r="V47" i="26" s="1"/>
  <c r="BL7" i="26"/>
  <c r="Z7" i="26" s="1"/>
  <c r="BL39" i="26"/>
  <c r="Z39" i="26" s="1"/>
  <c r="BL8" i="26"/>
  <c r="Z8" i="26" s="1"/>
  <c r="BL9" i="26"/>
  <c r="Z9" i="26" s="1"/>
  <c r="BL22" i="26"/>
  <c r="Z22" i="26" s="1"/>
  <c r="BL17" i="26"/>
  <c r="Z17" i="26" s="1"/>
  <c r="BL23" i="26"/>
  <c r="Z23" i="26" s="1"/>
  <c r="BK35" i="26"/>
  <c r="Y35" i="26" s="1"/>
  <c r="BL16" i="26"/>
  <c r="Z16" i="26" s="1"/>
  <c r="BL24" i="26"/>
  <c r="Z24" i="26" s="1"/>
  <c r="BL25" i="26"/>
  <c r="Z25" i="26" s="1"/>
  <c r="BL32" i="26"/>
  <c r="Z32" i="26" s="1"/>
  <c r="BL33" i="26"/>
  <c r="Z33" i="26" s="1"/>
  <c r="BL43" i="26"/>
  <c r="Z43" i="26" s="1"/>
  <c r="BL44" i="26"/>
  <c r="Z44" i="26" s="1"/>
  <c r="BL10" i="26"/>
  <c r="Z10" i="26" s="1"/>
  <c r="BL45" i="26"/>
  <c r="Z45" i="26" s="1"/>
  <c r="BK45" i="26"/>
  <c r="Y45" i="26" s="1"/>
  <c r="BL4" i="26"/>
  <c r="Z4" i="26" s="1"/>
  <c r="BL18" i="26"/>
  <c r="Z18" i="26" s="1"/>
  <c r="BL34" i="26"/>
  <c r="Z34" i="26" s="1"/>
  <c r="BL26" i="26"/>
  <c r="Z26" i="26" s="1"/>
  <c r="BL35" i="26"/>
  <c r="Z35" i="26" s="1"/>
  <c r="BL5" i="26"/>
  <c r="Z5" i="26" s="1"/>
  <c r="BL11" i="26"/>
  <c r="Z11" i="26" s="1"/>
  <c r="BL19" i="26"/>
  <c r="Z19" i="26" s="1"/>
  <c r="BL27" i="26"/>
  <c r="Z27" i="26" s="1"/>
  <c r="BK41" i="26"/>
  <c r="Y41" i="26" s="1"/>
  <c r="BK44" i="26"/>
  <c r="Y44" i="26" s="1"/>
  <c r="BK30" i="26"/>
  <c r="Y30" i="26" s="1"/>
  <c r="BK12" i="26"/>
  <c r="Y12" i="26" s="1"/>
  <c r="BK43" i="26"/>
  <c r="Y43" i="26" s="1"/>
  <c r="BK25" i="26"/>
  <c r="Y25" i="26" s="1"/>
  <c r="BK9" i="26"/>
  <c r="Y9" i="26" s="1"/>
  <c r="BK29" i="26"/>
  <c r="Y29" i="26" s="1"/>
  <c r="BJ7" i="26"/>
  <c r="X7" i="26" s="1"/>
  <c r="BI14" i="26"/>
  <c r="W14" i="26" s="1"/>
  <c r="BJ14" i="26"/>
  <c r="X14" i="26" s="1"/>
  <c r="BK24" i="26"/>
  <c r="Y24" i="26" s="1"/>
  <c r="BI25" i="26"/>
  <c r="W25" i="26" s="1"/>
  <c r="BI29" i="26"/>
  <c r="W29" i="26" s="1"/>
  <c r="BK33" i="26"/>
  <c r="Y33" i="26" s="1"/>
  <c r="BJ39" i="26"/>
  <c r="X39" i="26" s="1"/>
  <c r="BI46" i="26"/>
  <c r="W46" i="26" s="1"/>
  <c r="BJ5" i="26"/>
  <c r="X5" i="26" s="1"/>
  <c r="BK14" i="26"/>
  <c r="Y14" i="26" s="1"/>
  <c r="BI20" i="26"/>
  <c r="W20" i="26" s="1"/>
  <c r="BJ29" i="26"/>
  <c r="X29" i="26" s="1"/>
  <c r="BI34" i="26"/>
  <c r="W34" i="26" s="1"/>
  <c r="BI40" i="26"/>
  <c r="W40" i="26" s="1"/>
  <c r="BJ46" i="26"/>
  <c r="X46" i="26" s="1"/>
  <c r="BJ17" i="26"/>
  <c r="X17" i="26" s="1"/>
  <c r="BJ27" i="26"/>
  <c r="X27" i="26" s="1"/>
  <c r="BJ37" i="26"/>
  <c r="X37" i="26" s="1"/>
  <c r="BJ43" i="26"/>
  <c r="X43" i="26" s="1"/>
  <c r="BI23" i="26"/>
  <c r="W23" i="26" s="1"/>
  <c r="BI12" i="26"/>
  <c r="W12" i="26" s="1"/>
  <c r="BI44" i="26"/>
  <c r="W44" i="26" s="1"/>
  <c r="BJ9" i="26"/>
  <c r="X9" i="26" s="1"/>
  <c r="BK13" i="26"/>
  <c r="Y13" i="26" s="1"/>
  <c r="BI24" i="26"/>
  <c r="W24" i="26" s="1"/>
  <c r="BJ28" i="26"/>
  <c r="X28" i="26" s="1"/>
  <c r="BK38" i="26"/>
  <c r="Y38" i="26" s="1"/>
  <c r="BJ44" i="26"/>
  <c r="X44" i="26" s="1"/>
  <c r="BI27" i="26"/>
  <c r="W27" i="26" s="1"/>
  <c r="BH33" i="26"/>
  <c r="V33" i="26" s="1"/>
  <c r="BH38" i="26"/>
  <c r="V38" i="26" s="1"/>
  <c r="BH17" i="26"/>
  <c r="V17" i="26" s="1"/>
  <c r="BH22" i="26"/>
  <c r="V22" i="26" s="1"/>
  <c r="BH35" i="26"/>
  <c r="V35" i="26" s="1"/>
  <c r="BH40" i="26"/>
  <c r="V40" i="26" s="1"/>
  <c r="BK31" i="26"/>
  <c r="Y31" i="26" s="1"/>
  <c r="BK23" i="26"/>
  <c r="Y23" i="26" s="1"/>
  <c r="BK19" i="26"/>
  <c r="Y19" i="26" s="1"/>
  <c r="BK36" i="26"/>
  <c r="Y36" i="26" s="1"/>
  <c r="BK6" i="26"/>
  <c r="Y6" i="26" s="1"/>
  <c r="BK40" i="26"/>
  <c r="Y40" i="26" s="1"/>
  <c r="BK17" i="26"/>
  <c r="Y17" i="26" s="1"/>
  <c r="BK21" i="26"/>
  <c r="Y21" i="26" s="1"/>
  <c r="BG13" i="26"/>
  <c r="U13" i="26" s="1"/>
  <c r="BG17" i="26"/>
  <c r="U17" i="26" s="1"/>
  <c r="BG25" i="26"/>
  <c r="U25" i="26" s="1"/>
  <c r="BG37" i="26"/>
  <c r="U37" i="26" s="1"/>
  <c r="BG41" i="26"/>
  <c r="U41" i="26" s="1"/>
  <c r="BG4" i="26"/>
  <c r="U4" i="26" s="1"/>
  <c r="Q20" i="26"/>
  <c r="R20" i="26" s="1"/>
  <c r="Q41" i="26"/>
  <c r="R41" i="26" s="1"/>
  <c r="Q15" i="26"/>
  <c r="R15" i="26" s="1"/>
  <c r="Q4" i="26"/>
  <c r="R4" i="26" s="1"/>
  <c r="Q38" i="26"/>
  <c r="R38" i="26" s="1"/>
  <c r="Q47" i="26"/>
  <c r="R47" i="26" s="1"/>
  <c r="Q17" i="26"/>
  <c r="R17" i="26" s="1"/>
  <c r="Q35" i="26"/>
  <c r="R35" i="26" s="1"/>
  <c r="Q31" i="26"/>
  <c r="R31" i="26" s="1"/>
  <c r="Q37" i="26"/>
  <c r="R37" i="26" s="1"/>
  <c r="Q42" i="26"/>
  <c r="R42" i="26" s="1"/>
  <c r="Q28" i="26"/>
  <c r="R28" i="26" s="1"/>
  <c r="Q6" i="26"/>
  <c r="R6" i="26" s="1"/>
  <c r="Q40" i="26"/>
  <c r="R40" i="26" s="1"/>
  <c r="Q16" i="26"/>
  <c r="R16" i="26" s="1"/>
  <c r="Q25" i="26"/>
  <c r="R25" i="26" s="1"/>
  <c r="Q13" i="26"/>
  <c r="R13" i="26" s="1"/>
  <c r="Q9" i="26"/>
  <c r="R9" i="26" s="1"/>
  <c r="Q43" i="26"/>
  <c r="R43" i="26" s="1"/>
  <c r="Q7" i="26"/>
  <c r="R7" i="26" s="1"/>
  <c r="Q27" i="26"/>
  <c r="R27" i="26" s="1"/>
  <c r="Q39" i="26"/>
  <c r="R39" i="26" s="1"/>
  <c r="Q30" i="26"/>
  <c r="R30" i="26" s="1"/>
  <c r="Q5" i="26"/>
  <c r="R5" i="26" s="1"/>
  <c r="Q18" i="26"/>
  <c r="R18" i="26" s="1"/>
  <c r="Q8" i="26"/>
  <c r="R8" i="26" s="1"/>
  <c r="Q19" i="26"/>
  <c r="R19" i="26" s="1"/>
  <c r="Q33" i="26"/>
  <c r="R33" i="26" s="1"/>
  <c r="Q10" i="26"/>
  <c r="R10" i="26" s="1"/>
  <c r="Q46" i="26"/>
  <c r="R46" i="26" s="1"/>
  <c r="Q24" i="26"/>
  <c r="R24" i="26" s="1"/>
  <c r="Q11" i="26"/>
  <c r="R11" i="26" s="1"/>
  <c r="Q22" i="26"/>
  <c r="R22" i="26" s="1"/>
  <c r="Q26" i="26"/>
  <c r="R26" i="26" s="1"/>
  <c r="Q21" i="26"/>
  <c r="R21" i="26" s="1"/>
  <c r="Q36" i="26"/>
  <c r="R36" i="26" s="1"/>
  <c r="Q34" i="26"/>
  <c r="R34" i="26" s="1"/>
  <c r="Q23" i="26"/>
  <c r="R23" i="26" s="1"/>
  <c r="Q32" i="26"/>
  <c r="R32" i="26" s="1"/>
  <c r="Q14" i="26"/>
  <c r="R14" i="26" s="1"/>
  <c r="Q12" i="26"/>
  <c r="R12" i="26" s="1"/>
  <c r="Q29" i="26"/>
  <c r="R29" i="26" s="1"/>
  <c r="Q44" i="26"/>
  <c r="R44" i="26" s="1"/>
  <c r="Q45" i="26"/>
  <c r="R45" i="26" s="1"/>
  <c r="AX4" i="25"/>
  <c r="J4" i="25" s="1"/>
  <c r="AF48" i="25"/>
  <c r="AH48" i="25"/>
  <c r="AI48" i="25"/>
  <c r="AJ48" i="25"/>
  <c r="AK48" i="25"/>
  <c r="AL48" i="25"/>
  <c r="AM48" i="25"/>
  <c r="BF11" i="25"/>
  <c r="T11" i="25" s="1"/>
  <c r="BF10" i="25"/>
  <c r="T10" i="25" s="1"/>
  <c r="BF9" i="25"/>
  <c r="T9" i="25" s="1"/>
  <c r="BF8" i="25"/>
  <c r="T8" i="25" s="1"/>
  <c r="BF7" i="25"/>
  <c r="T7" i="25" s="1"/>
  <c r="BF6" i="25"/>
  <c r="T6" i="25" s="1"/>
  <c r="BF5" i="25"/>
  <c r="T5" i="25" s="1"/>
  <c r="BF4" i="25"/>
  <c r="T4" i="25" s="1"/>
  <c r="BF12" i="25"/>
  <c r="T12" i="25" s="1"/>
  <c r="BF13" i="25"/>
  <c r="T13" i="25" s="1"/>
  <c r="BF14" i="25"/>
  <c r="T14" i="25" s="1"/>
  <c r="BF15" i="25"/>
  <c r="T15" i="25" s="1"/>
  <c r="BF16" i="25"/>
  <c r="T16" i="25" s="1"/>
  <c r="BF17" i="25"/>
  <c r="T17" i="25" s="1"/>
  <c r="BF18" i="25"/>
  <c r="T18" i="25" s="1"/>
  <c r="BF19" i="25"/>
  <c r="T19" i="25" s="1"/>
  <c r="BF20" i="25"/>
  <c r="T20" i="25" s="1"/>
  <c r="BF21" i="25"/>
  <c r="T21" i="25" s="1"/>
  <c r="BF22" i="25"/>
  <c r="T22" i="25" s="1"/>
  <c r="BF23" i="25"/>
  <c r="T23" i="25" s="1"/>
  <c r="BF24" i="25"/>
  <c r="T24" i="25" s="1"/>
  <c r="BF25" i="25"/>
  <c r="T25" i="25" s="1"/>
  <c r="BF26" i="25"/>
  <c r="T26" i="25" s="1"/>
  <c r="BF27" i="25"/>
  <c r="T27" i="25" s="1"/>
  <c r="BF28" i="25"/>
  <c r="T28" i="25" s="1"/>
  <c r="BF29" i="25"/>
  <c r="T29" i="25" s="1"/>
  <c r="BF30" i="25"/>
  <c r="T30" i="25" s="1"/>
  <c r="BF31" i="25"/>
  <c r="T31" i="25" s="1"/>
  <c r="BF32" i="25"/>
  <c r="T32" i="25" s="1"/>
  <c r="BF33" i="25"/>
  <c r="T33" i="25" s="1"/>
  <c r="BF34" i="25"/>
  <c r="T34" i="25" s="1"/>
  <c r="BF35" i="25"/>
  <c r="T35" i="25" s="1"/>
  <c r="BF36" i="25"/>
  <c r="T36" i="25" s="1"/>
  <c r="BF37" i="25"/>
  <c r="T37" i="25" s="1"/>
  <c r="BF38" i="25"/>
  <c r="T38" i="25" s="1"/>
  <c r="BF39" i="25"/>
  <c r="T39" i="25" s="1"/>
  <c r="BF40" i="25"/>
  <c r="T40" i="25" s="1"/>
  <c r="BF41" i="25"/>
  <c r="T41" i="25" s="1"/>
  <c r="BF42" i="25"/>
  <c r="T42" i="25" s="1"/>
  <c r="BF43" i="25"/>
  <c r="T43" i="25" s="1"/>
  <c r="BF44" i="25"/>
  <c r="T44" i="25" s="1"/>
  <c r="BF45" i="25"/>
  <c r="T45" i="25" s="1"/>
  <c r="BF46" i="25"/>
  <c r="T46" i="25" s="1"/>
  <c r="BF47" i="25"/>
  <c r="T47" i="25" s="1"/>
  <c r="BI4" i="25"/>
  <c r="W4" i="25" s="1"/>
  <c r="BJ4" i="25"/>
  <c r="X4" i="25" s="1"/>
  <c r="BI5" i="25"/>
  <c r="W5" i="25" s="1"/>
  <c r="BJ5" i="25"/>
  <c r="X5" i="25" s="1"/>
  <c r="BI6" i="25"/>
  <c r="W6" i="25" s="1"/>
  <c r="BJ6" i="25"/>
  <c r="X6" i="25" s="1"/>
  <c r="BI7" i="25"/>
  <c r="W7" i="25" s="1"/>
  <c r="BJ7" i="25"/>
  <c r="X7" i="25" s="1"/>
  <c r="BI8" i="25"/>
  <c r="W8" i="25" s="1"/>
  <c r="BJ8" i="25"/>
  <c r="X8" i="25" s="1"/>
  <c r="BI9" i="25"/>
  <c r="W9" i="25" s="1"/>
  <c r="BJ9" i="25"/>
  <c r="X9" i="25" s="1"/>
  <c r="BI10" i="25"/>
  <c r="W10" i="25" s="1"/>
  <c r="BJ10" i="25"/>
  <c r="X10" i="25" s="1"/>
  <c r="BI11" i="25"/>
  <c r="W11" i="25" s="1"/>
  <c r="BJ11" i="25"/>
  <c r="X11" i="25" s="1"/>
  <c r="BI12" i="25"/>
  <c r="W12" i="25" s="1"/>
  <c r="BJ12" i="25"/>
  <c r="X12" i="25" s="1"/>
  <c r="BI13" i="25"/>
  <c r="W13" i="25" s="1"/>
  <c r="BJ13" i="25"/>
  <c r="X13" i="25" s="1"/>
  <c r="BI14" i="25"/>
  <c r="W14" i="25" s="1"/>
  <c r="BJ14" i="25"/>
  <c r="X14" i="25" s="1"/>
  <c r="BI15" i="25"/>
  <c r="W15" i="25" s="1"/>
  <c r="BJ15" i="25"/>
  <c r="X15" i="25" s="1"/>
  <c r="BI16" i="25"/>
  <c r="W16" i="25" s="1"/>
  <c r="BJ16" i="25"/>
  <c r="X16" i="25" s="1"/>
  <c r="BI17" i="25"/>
  <c r="W17" i="25" s="1"/>
  <c r="BJ17" i="25"/>
  <c r="X17" i="25" s="1"/>
  <c r="BI18" i="25"/>
  <c r="W18" i="25" s="1"/>
  <c r="BJ18" i="25"/>
  <c r="X18" i="25" s="1"/>
  <c r="BI19" i="25"/>
  <c r="W19" i="25" s="1"/>
  <c r="BJ19" i="25"/>
  <c r="X19" i="25" s="1"/>
  <c r="BI20" i="25"/>
  <c r="W20" i="25" s="1"/>
  <c r="BJ20" i="25"/>
  <c r="X20" i="25" s="1"/>
  <c r="BI21" i="25"/>
  <c r="W21" i="25" s="1"/>
  <c r="BJ21" i="25"/>
  <c r="X21" i="25" s="1"/>
  <c r="BI22" i="25"/>
  <c r="W22" i="25" s="1"/>
  <c r="BJ22" i="25"/>
  <c r="X22" i="25" s="1"/>
  <c r="BI23" i="25"/>
  <c r="W23" i="25" s="1"/>
  <c r="BJ23" i="25"/>
  <c r="X23" i="25" s="1"/>
  <c r="BI24" i="25"/>
  <c r="W24" i="25" s="1"/>
  <c r="BJ24" i="25"/>
  <c r="X24" i="25" s="1"/>
  <c r="BI25" i="25"/>
  <c r="W25" i="25" s="1"/>
  <c r="BJ25" i="25"/>
  <c r="X25" i="25" s="1"/>
  <c r="BI26" i="25"/>
  <c r="W26" i="25" s="1"/>
  <c r="BJ26" i="25"/>
  <c r="X26" i="25" s="1"/>
  <c r="BI27" i="25"/>
  <c r="W27" i="25" s="1"/>
  <c r="BJ27" i="25"/>
  <c r="X27" i="25" s="1"/>
  <c r="BI28" i="25"/>
  <c r="W28" i="25" s="1"/>
  <c r="BJ28" i="25"/>
  <c r="X28" i="25" s="1"/>
  <c r="BI29" i="25"/>
  <c r="W29" i="25" s="1"/>
  <c r="BJ29" i="25"/>
  <c r="X29" i="25" s="1"/>
  <c r="BI30" i="25"/>
  <c r="W30" i="25" s="1"/>
  <c r="BJ30" i="25"/>
  <c r="X30" i="25" s="1"/>
  <c r="BI31" i="25"/>
  <c r="W31" i="25" s="1"/>
  <c r="BJ31" i="25"/>
  <c r="X31" i="25" s="1"/>
  <c r="BI32" i="25"/>
  <c r="W32" i="25" s="1"/>
  <c r="BJ32" i="25"/>
  <c r="X32" i="25" s="1"/>
  <c r="BI33" i="25"/>
  <c r="W33" i="25" s="1"/>
  <c r="BJ33" i="25"/>
  <c r="X33" i="25" s="1"/>
  <c r="BI34" i="25"/>
  <c r="W34" i="25" s="1"/>
  <c r="BJ34" i="25"/>
  <c r="X34" i="25" s="1"/>
  <c r="BI35" i="25"/>
  <c r="W35" i="25" s="1"/>
  <c r="BJ35" i="25"/>
  <c r="X35" i="25" s="1"/>
  <c r="BI36" i="25"/>
  <c r="W36" i="25" s="1"/>
  <c r="BJ36" i="25"/>
  <c r="X36" i="25" s="1"/>
  <c r="BI37" i="25"/>
  <c r="W37" i="25" s="1"/>
  <c r="BJ37" i="25"/>
  <c r="X37" i="25" s="1"/>
  <c r="BI38" i="25"/>
  <c r="W38" i="25" s="1"/>
  <c r="BJ38" i="25"/>
  <c r="X38" i="25" s="1"/>
  <c r="BI39" i="25"/>
  <c r="W39" i="25" s="1"/>
  <c r="BJ39" i="25"/>
  <c r="X39" i="25" s="1"/>
  <c r="BI40" i="25"/>
  <c r="W40" i="25" s="1"/>
  <c r="BJ40" i="25"/>
  <c r="X40" i="25" s="1"/>
  <c r="BI41" i="25"/>
  <c r="W41" i="25" s="1"/>
  <c r="BJ41" i="25"/>
  <c r="X41" i="25" s="1"/>
  <c r="BI42" i="25"/>
  <c r="W42" i="25" s="1"/>
  <c r="BJ42" i="25"/>
  <c r="X42" i="25" s="1"/>
  <c r="BI43" i="25"/>
  <c r="W43" i="25" s="1"/>
  <c r="BJ43" i="25"/>
  <c r="X43" i="25" s="1"/>
  <c r="BI44" i="25"/>
  <c r="W44" i="25" s="1"/>
  <c r="BJ44" i="25"/>
  <c r="X44" i="25" s="1"/>
  <c r="BI45" i="25"/>
  <c r="W45" i="25" s="1"/>
  <c r="BJ45" i="25"/>
  <c r="X45" i="25" s="1"/>
  <c r="BI46" i="25"/>
  <c r="W46" i="25" s="1"/>
  <c r="BJ46" i="25"/>
  <c r="X46" i="25" s="1"/>
  <c r="BI47" i="25"/>
  <c r="W47" i="25" s="1"/>
  <c r="BJ47" i="25"/>
  <c r="X47" i="25" s="1"/>
  <c r="BH4" i="25"/>
  <c r="V4" i="25" s="1"/>
  <c r="BH5" i="25"/>
  <c r="V5" i="25" s="1"/>
  <c r="BH6" i="25"/>
  <c r="V6" i="25" s="1"/>
  <c r="BH7" i="25"/>
  <c r="V7" i="25" s="1"/>
  <c r="BH8" i="25"/>
  <c r="V8" i="25" s="1"/>
  <c r="BH9" i="25"/>
  <c r="V9" i="25" s="1"/>
  <c r="BH10" i="25"/>
  <c r="V10" i="25" s="1"/>
  <c r="BH11" i="25"/>
  <c r="V11" i="25" s="1"/>
  <c r="BH12" i="25"/>
  <c r="V12" i="25" s="1"/>
  <c r="BH13" i="25"/>
  <c r="V13" i="25" s="1"/>
  <c r="BH14" i="25"/>
  <c r="V14" i="25" s="1"/>
  <c r="BH15" i="25"/>
  <c r="V15" i="25" s="1"/>
  <c r="BH16" i="25"/>
  <c r="V16" i="25" s="1"/>
  <c r="BH17" i="25"/>
  <c r="V17" i="25" s="1"/>
  <c r="BH18" i="25"/>
  <c r="V18" i="25" s="1"/>
  <c r="BH19" i="25"/>
  <c r="V19" i="25" s="1"/>
  <c r="BH20" i="25"/>
  <c r="V20" i="25" s="1"/>
  <c r="BH21" i="25"/>
  <c r="V21" i="25" s="1"/>
  <c r="BH22" i="25"/>
  <c r="V22" i="25" s="1"/>
  <c r="BH23" i="25"/>
  <c r="V23" i="25" s="1"/>
  <c r="BH24" i="25"/>
  <c r="V24" i="25" s="1"/>
  <c r="BH25" i="25"/>
  <c r="V25" i="25" s="1"/>
  <c r="BH26" i="25"/>
  <c r="V26" i="25" s="1"/>
  <c r="BH27" i="25"/>
  <c r="V27" i="25" s="1"/>
  <c r="BH28" i="25"/>
  <c r="V28" i="25" s="1"/>
  <c r="BH29" i="25"/>
  <c r="V29" i="25" s="1"/>
  <c r="BH30" i="25"/>
  <c r="V30" i="25" s="1"/>
  <c r="BH31" i="25"/>
  <c r="V31" i="25" s="1"/>
  <c r="BH32" i="25"/>
  <c r="V32" i="25" s="1"/>
  <c r="BH33" i="25"/>
  <c r="V33" i="25" s="1"/>
  <c r="BH34" i="25"/>
  <c r="V34" i="25" s="1"/>
  <c r="BH35" i="25"/>
  <c r="V35" i="25" s="1"/>
  <c r="BH36" i="25"/>
  <c r="V36" i="25" s="1"/>
  <c r="BH37" i="25"/>
  <c r="V37" i="25" s="1"/>
  <c r="BH38" i="25"/>
  <c r="V38" i="25" s="1"/>
  <c r="BH39" i="25"/>
  <c r="V39" i="25" s="1"/>
  <c r="BH40" i="25"/>
  <c r="V40" i="25" s="1"/>
  <c r="BH41" i="25"/>
  <c r="V41" i="25" s="1"/>
  <c r="BH42" i="25"/>
  <c r="V42" i="25" s="1"/>
  <c r="BH43" i="25"/>
  <c r="V43" i="25" s="1"/>
  <c r="BH44" i="25"/>
  <c r="V44" i="25" s="1"/>
  <c r="BH45" i="25"/>
  <c r="V45" i="25" s="1"/>
  <c r="BH46" i="25"/>
  <c r="V46" i="25" s="1"/>
  <c r="BH47" i="25"/>
  <c r="V47" i="25" s="1"/>
  <c r="BD6" i="25"/>
  <c r="P6" i="25" s="1"/>
  <c r="BD7" i="25"/>
  <c r="P7" i="25" s="1"/>
  <c r="BD8" i="25"/>
  <c r="P8" i="25" s="1"/>
  <c r="BD9" i="25"/>
  <c r="P9" i="25" s="1"/>
  <c r="BD10" i="25"/>
  <c r="P10" i="25" s="1"/>
  <c r="BD11" i="25"/>
  <c r="P11" i="25" s="1"/>
  <c r="BD12" i="25"/>
  <c r="P12" i="25" s="1"/>
  <c r="BD13" i="25"/>
  <c r="P13" i="25" s="1"/>
  <c r="BD14" i="25"/>
  <c r="P14" i="25" s="1"/>
  <c r="BD15" i="25"/>
  <c r="P15" i="25" s="1"/>
  <c r="BD16" i="25"/>
  <c r="P16" i="25" s="1"/>
  <c r="BD17" i="25"/>
  <c r="P17" i="25" s="1"/>
  <c r="BD18" i="25"/>
  <c r="P18" i="25" s="1"/>
  <c r="BD19" i="25"/>
  <c r="P19" i="25" s="1"/>
  <c r="BD20" i="25"/>
  <c r="P20" i="25" s="1"/>
  <c r="BD21" i="25"/>
  <c r="P21" i="25" s="1"/>
  <c r="BD22" i="25"/>
  <c r="P22" i="25" s="1"/>
  <c r="BD23" i="25"/>
  <c r="P23" i="25" s="1"/>
  <c r="BD24" i="25"/>
  <c r="P24" i="25" s="1"/>
  <c r="BD25" i="25"/>
  <c r="P25" i="25" s="1"/>
  <c r="BD26" i="25"/>
  <c r="P26" i="25" s="1"/>
  <c r="BD27" i="25"/>
  <c r="P27" i="25" s="1"/>
  <c r="BD28" i="25"/>
  <c r="P28" i="25" s="1"/>
  <c r="BD29" i="25"/>
  <c r="P29" i="25" s="1"/>
  <c r="BD30" i="25"/>
  <c r="P30" i="25" s="1"/>
  <c r="BD31" i="25"/>
  <c r="P31" i="25" s="1"/>
  <c r="BD32" i="25"/>
  <c r="P32" i="25" s="1"/>
  <c r="BD33" i="25"/>
  <c r="P33" i="25" s="1"/>
  <c r="BD34" i="25"/>
  <c r="P34" i="25" s="1"/>
  <c r="BD35" i="25"/>
  <c r="P35" i="25" s="1"/>
  <c r="BD36" i="25"/>
  <c r="P36" i="25" s="1"/>
  <c r="BD37" i="25"/>
  <c r="P37" i="25" s="1"/>
  <c r="BD38" i="25"/>
  <c r="P38" i="25" s="1"/>
  <c r="BD39" i="25"/>
  <c r="P39" i="25" s="1"/>
  <c r="BD40" i="25"/>
  <c r="P40" i="25" s="1"/>
  <c r="BD41" i="25"/>
  <c r="P41" i="25" s="1"/>
  <c r="BD42" i="25"/>
  <c r="P42" i="25" s="1"/>
  <c r="BD43" i="25"/>
  <c r="P43" i="25" s="1"/>
  <c r="BD44" i="25"/>
  <c r="P44" i="25" s="1"/>
  <c r="BD45" i="25"/>
  <c r="P45" i="25" s="1"/>
  <c r="BD46" i="25"/>
  <c r="P46" i="25" s="1"/>
  <c r="BD47" i="25"/>
  <c r="P47" i="25" s="1"/>
  <c r="BC4" i="25"/>
  <c r="O4" i="25" s="1"/>
  <c r="BC5" i="25"/>
  <c r="O5" i="25" s="1"/>
  <c r="BC6" i="25"/>
  <c r="O6" i="25" s="1"/>
  <c r="BC7" i="25"/>
  <c r="O7" i="25" s="1"/>
  <c r="BC8" i="25"/>
  <c r="O8" i="25" s="1"/>
  <c r="BC9" i="25"/>
  <c r="O9" i="25" s="1"/>
  <c r="BC10" i="25"/>
  <c r="O10" i="25" s="1"/>
  <c r="BC11" i="25"/>
  <c r="O11" i="25" s="1"/>
  <c r="BC12" i="25"/>
  <c r="O12" i="25" s="1"/>
  <c r="BC13" i="25"/>
  <c r="O13" i="25" s="1"/>
  <c r="BC14" i="25"/>
  <c r="O14" i="25" s="1"/>
  <c r="BC15" i="25"/>
  <c r="O15" i="25" s="1"/>
  <c r="BC16" i="25"/>
  <c r="O16" i="25" s="1"/>
  <c r="BC17" i="25"/>
  <c r="O17" i="25" s="1"/>
  <c r="BC18" i="25"/>
  <c r="O18" i="25" s="1"/>
  <c r="BC19" i="25"/>
  <c r="O19" i="25" s="1"/>
  <c r="BC20" i="25"/>
  <c r="O20" i="25" s="1"/>
  <c r="BC21" i="25"/>
  <c r="O21" i="25" s="1"/>
  <c r="BC22" i="25"/>
  <c r="O22" i="25" s="1"/>
  <c r="BC23" i="25"/>
  <c r="O23" i="25" s="1"/>
  <c r="BC24" i="25"/>
  <c r="O24" i="25" s="1"/>
  <c r="BC25" i="25"/>
  <c r="O25" i="25" s="1"/>
  <c r="BC26" i="25"/>
  <c r="O26" i="25" s="1"/>
  <c r="BC27" i="25"/>
  <c r="O27" i="25" s="1"/>
  <c r="BC28" i="25"/>
  <c r="O28" i="25" s="1"/>
  <c r="BC29" i="25"/>
  <c r="O29" i="25" s="1"/>
  <c r="BC30" i="25"/>
  <c r="O30" i="25" s="1"/>
  <c r="BC31" i="25"/>
  <c r="O31" i="25" s="1"/>
  <c r="BC32" i="25"/>
  <c r="O32" i="25" s="1"/>
  <c r="BC33" i="25"/>
  <c r="O33" i="25" s="1"/>
  <c r="BC34" i="25"/>
  <c r="O34" i="25" s="1"/>
  <c r="BC35" i="25"/>
  <c r="O35" i="25" s="1"/>
  <c r="BC36" i="25"/>
  <c r="O36" i="25" s="1"/>
  <c r="BC37" i="25"/>
  <c r="O37" i="25" s="1"/>
  <c r="BC38" i="25"/>
  <c r="O38" i="25" s="1"/>
  <c r="BC39" i="25"/>
  <c r="O39" i="25" s="1"/>
  <c r="BC40" i="25"/>
  <c r="O40" i="25" s="1"/>
  <c r="BC41" i="25"/>
  <c r="O41" i="25" s="1"/>
  <c r="BC42" i="25"/>
  <c r="O42" i="25" s="1"/>
  <c r="BC43" i="25"/>
  <c r="O43" i="25" s="1"/>
  <c r="BC44" i="25"/>
  <c r="O44" i="25" s="1"/>
  <c r="BC45" i="25"/>
  <c r="O45" i="25" s="1"/>
  <c r="BC46" i="25"/>
  <c r="O46" i="25" s="1"/>
  <c r="BC47" i="25"/>
  <c r="O47" i="25" s="1"/>
  <c r="BB4" i="25"/>
  <c r="N4" i="25" s="1"/>
  <c r="BB5" i="25"/>
  <c r="N5" i="25" s="1"/>
  <c r="BB6" i="25"/>
  <c r="N6" i="25" s="1"/>
  <c r="BB7" i="25"/>
  <c r="N7" i="25" s="1"/>
  <c r="BB8" i="25"/>
  <c r="N8" i="25" s="1"/>
  <c r="BB9" i="25"/>
  <c r="N9" i="25" s="1"/>
  <c r="BB10" i="25"/>
  <c r="N10" i="25" s="1"/>
  <c r="BB11" i="25"/>
  <c r="N11" i="25" s="1"/>
  <c r="BB12" i="25"/>
  <c r="N12" i="25" s="1"/>
  <c r="BB13" i="25"/>
  <c r="N13" i="25" s="1"/>
  <c r="BB14" i="25"/>
  <c r="N14" i="25" s="1"/>
  <c r="BB15" i="25"/>
  <c r="N15" i="25" s="1"/>
  <c r="BB16" i="25"/>
  <c r="N16" i="25" s="1"/>
  <c r="BB17" i="25"/>
  <c r="N17" i="25" s="1"/>
  <c r="BB18" i="25"/>
  <c r="N18" i="25" s="1"/>
  <c r="BB19" i="25"/>
  <c r="N19" i="25" s="1"/>
  <c r="BB20" i="25"/>
  <c r="N20" i="25" s="1"/>
  <c r="BB21" i="25"/>
  <c r="N21" i="25" s="1"/>
  <c r="BB22" i="25"/>
  <c r="N22" i="25" s="1"/>
  <c r="BB23" i="25"/>
  <c r="N23" i="25" s="1"/>
  <c r="BB24" i="25"/>
  <c r="N24" i="25" s="1"/>
  <c r="BB25" i="25"/>
  <c r="N25" i="25" s="1"/>
  <c r="BB26" i="25"/>
  <c r="N26" i="25" s="1"/>
  <c r="BB27" i="25"/>
  <c r="N27" i="25" s="1"/>
  <c r="BB28" i="25"/>
  <c r="N28" i="25" s="1"/>
  <c r="BB29" i="25"/>
  <c r="N29" i="25" s="1"/>
  <c r="BB30" i="25"/>
  <c r="N30" i="25" s="1"/>
  <c r="BB31" i="25"/>
  <c r="N31" i="25" s="1"/>
  <c r="BB32" i="25"/>
  <c r="N32" i="25" s="1"/>
  <c r="BB33" i="25"/>
  <c r="N33" i="25" s="1"/>
  <c r="BB34" i="25"/>
  <c r="N34" i="25" s="1"/>
  <c r="BB35" i="25"/>
  <c r="N35" i="25" s="1"/>
  <c r="BB36" i="25"/>
  <c r="N36" i="25" s="1"/>
  <c r="BB37" i="25"/>
  <c r="N37" i="25" s="1"/>
  <c r="BB38" i="25"/>
  <c r="N38" i="25" s="1"/>
  <c r="BB39" i="25"/>
  <c r="N39" i="25" s="1"/>
  <c r="BB40" i="25"/>
  <c r="N40" i="25" s="1"/>
  <c r="BB41" i="25"/>
  <c r="N41" i="25" s="1"/>
  <c r="BB42" i="25"/>
  <c r="N42" i="25" s="1"/>
  <c r="BB43" i="25"/>
  <c r="N43" i="25" s="1"/>
  <c r="BB44" i="25"/>
  <c r="N44" i="25" s="1"/>
  <c r="BB45" i="25"/>
  <c r="N45" i="25" s="1"/>
  <c r="BB46" i="25"/>
  <c r="N46" i="25" s="1"/>
  <c r="BB47" i="25"/>
  <c r="N47" i="25" s="1"/>
  <c r="BA4" i="25"/>
  <c r="M4" i="25" s="1"/>
  <c r="BA5" i="25"/>
  <c r="M5" i="25" s="1"/>
  <c r="BA6" i="25"/>
  <c r="M6" i="25" s="1"/>
  <c r="BA7" i="25"/>
  <c r="M7" i="25" s="1"/>
  <c r="BA8" i="25"/>
  <c r="M8" i="25" s="1"/>
  <c r="BA9" i="25"/>
  <c r="M9" i="25" s="1"/>
  <c r="BA10" i="25"/>
  <c r="M10" i="25" s="1"/>
  <c r="BA11" i="25"/>
  <c r="M11" i="25" s="1"/>
  <c r="BA12" i="25"/>
  <c r="M12" i="25" s="1"/>
  <c r="BA13" i="25"/>
  <c r="M13" i="25" s="1"/>
  <c r="BA14" i="25"/>
  <c r="M14" i="25" s="1"/>
  <c r="BA15" i="25"/>
  <c r="M15" i="25" s="1"/>
  <c r="BA16" i="25"/>
  <c r="M16" i="25" s="1"/>
  <c r="BA17" i="25"/>
  <c r="M17" i="25" s="1"/>
  <c r="BA18" i="25"/>
  <c r="M18" i="25" s="1"/>
  <c r="BA19" i="25"/>
  <c r="M19" i="25" s="1"/>
  <c r="BA20" i="25"/>
  <c r="M20" i="25" s="1"/>
  <c r="BA21" i="25"/>
  <c r="M21" i="25" s="1"/>
  <c r="BA22" i="25"/>
  <c r="M22" i="25" s="1"/>
  <c r="BA23" i="25"/>
  <c r="M23" i="25" s="1"/>
  <c r="BA24" i="25"/>
  <c r="M24" i="25" s="1"/>
  <c r="BA25" i="25"/>
  <c r="M25" i="25" s="1"/>
  <c r="BA26" i="25"/>
  <c r="M26" i="25" s="1"/>
  <c r="BA27" i="25"/>
  <c r="M27" i="25" s="1"/>
  <c r="BA28" i="25"/>
  <c r="M28" i="25" s="1"/>
  <c r="BA29" i="25"/>
  <c r="M29" i="25" s="1"/>
  <c r="BA30" i="25"/>
  <c r="M30" i="25" s="1"/>
  <c r="BA31" i="25"/>
  <c r="M31" i="25" s="1"/>
  <c r="BA32" i="25"/>
  <c r="M32" i="25" s="1"/>
  <c r="BA33" i="25"/>
  <c r="M33" i="25" s="1"/>
  <c r="BA34" i="25"/>
  <c r="M34" i="25" s="1"/>
  <c r="BA35" i="25"/>
  <c r="M35" i="25" s="1"/>
  <c r="BA36" i="25"/>
  <c r="M36" i="25" s="1"/>
  <c r="BA37" i="25"/>
  <c r="M37" i="25" s="1"/>
  <c r="BA38" i="25"/>
  <c r="M38" i="25" s="1"/>
  <c r="BA39" i="25"/>
  <c r="M39" i="25" s="1"/>
  <c r="BA40" i="25"/>
  <c r="M40" i="25" s="1"/>
  <c r="BA41" i="25"/>
  <c r="M41" i="25" s="1"/>
  <c r="BA42" i="25"/>
  <c r="M42" i="25" s="1"/>
  <c r="BA43" i="25"/>
  <c r="M43" i="25" s="1"/>
  <c r="BA44" i="25"/>
  <c r="M44" i="25" s="1"/>
  <c r="BA45" i="25"/>
  <c r="M45" i="25" s="1"/>
  <c r="BA46" i="25"/>
  <c r="M46" i="25" s="1"/>
  <c r="BA47" i="25"/>
  <c r="M47" i="25" s="1"/>
  <c r="AZ4" i="25"/>
  <c r="L4" i="25" s="1"/>
  <c r="AZ5" i="25"/>
  <c r="L5" i="25" s="1"/>
  <c r="AZ6" i="25"/>
  <c r="L6" i="25" s="1"/>
  <c r="AZ7" i="25"/>
  <c r="L7" i="25" s="1"/>
  <c r="AZ8" i="25"/>
  <c r="L8" i="25" s="1"/>
  <c r="AZ9" i="25"/>
  <c r="L9" i="25" s="1"/>
  <c r="AZ10" i="25"/>
  <c r="L10" i="25" s="1"/>
  <c r="AZ11" i="25"/>
  <c r="L11" i="25" s="1"/>
  <c r="AZ12" i="25"/>
  <c r="L12" i="25" s="1"/>
  <c r="AZ13" i="25"/>
  <c r="L13" i="25" s="1"/>
  <c r="AZ14" i="25"/>
  <c r="L14" i="25" s="1"/>
  <c r="AZ15" i="25"/>
  <c r="L15" i="25" s="1"/>
  <c r="AZ16" i="25"/>
  <c r="L16" i="25" s="1"/>
  <c r="AZ17" i="25"/>
  <c r="L17" i="25" s="1"/>
  <c r="AZ18" i="25"/>
  <c r="L18" i="25" s="1"/>
  <c r="AZ19" i="25"/>
  <c r="L19" i="25" s="1"/>
  <c r="AZ20" i="25"/>
  <c r="L20" i="25" s="1"/>
  <c r="AZ21" i="25"/>
  <c r="L21" i="25" s="1"/>
  <c r="AZ22" i="25"/>
  <c r="L22" i="25" s="1"/>
  <c r="AZ23" i="25"/>
  <c r="L23" i="25" s="1"/>
  <c r="AZ24" i="25"/>
  <c r="L24" i="25" s="1"/>
  <c r="AZ25" i="25"/>
  <c r="L25" i="25" s="1"/>
  <c r="AZ26" i="25"/>
  <c r="L26" i="25" s="1"/>
  <c r="AZ27" i="25"/>
  <c r="L27" i="25" s="1"/>
  <c r="AZ28" i="25"/>
  <c r="L28" i="25" s="1"/>
  <c r="AZ29" i="25"/>
  <c r="L29" i="25" s="1"/>
  <c r="AZ30" i="25"/>
  <c r="L30" i="25" s="1"/>
  <c r="AZ31" i="25"/>
  <c r="L31" i="25" s="1"/>
  <c r="AZ32" i="25"/>
  <c r="L32" i="25" s="1"/>
  <c r="AZ33" i="25"/>
  <c r="L33" i="25" s="1"/>
  <c r="AZ34" i="25"/>
  <c r="L34" i="25" s="1"/>
  <c r="AZ35" i="25"/>
  <c r="L35" i="25" s="1"/>
  <c r="AZ36" i="25"/>
  <c r="L36" i="25" s="1"/>
  <c r="AZ37" i="25"/>
  <c r="L37" i="25" s="1"/>
  <c r="AZ38" i="25"/>
  <c r="L38" i="25" s="1"/>
  <c r="AZ39" i="25"/>
  <c r="L39" i="25" s="1"/>
  <c r="AZ40" i="25"/>
  <c r="L40" i="25" s="1"/>
  <c r="AZ41" i="25"/>
  <c r="L41" i="25" s="1"/>
  <c r="AZ42" i="25"/>
  <c r="L42" i="25" s="1"/>
  <c r="AZ43" i="25"/>
  <c r="L43" i="25" s="1"/>
  <c r="AZ44" i="25"/>
  <c r="L44" i="25" s="1"/>
  <c r="AZ45" i="25"/>
  <c r="L45" i="25" s="1"/>
  <c r="AZ46" i="25"/>
  <c r="L46" i="25" s="1"/>
  <c r="AZ47" i="25"/>
  <c r="L47" i="25" s="1"/>
  <c r="AX5" i="25"/>
  <c r="J5" i="25" s="1"/>
  <c r="AX6" i="25"/>
  <c r="J6" i="25" s="1"/>
  <c r="AX7" i="25"/>
  <c r="J7" i="25" s="1"/>
  <c r="AX8" i="25"/>
  <c r="J8" i="25" s="1"/>
  <c r="AX9" i="25"/>
  <c r="J9" i="25" s="1"/>
  <c r="AX10" i="25"/>
  <c r="J10" i="25" s="1"/>
  <c r="AX11" i="25"/>
  <c r="J11" i="25" s="1"/>
  <c r="AX12" i="25"/>
  <c r="J12" i="25" s="1"/>
  <c r="AX13" i="25"/>
  <c r="J13" i="25" s="1"/>
  <c r="AX14" i="25"/>
  <c r="J14" i="25" s="1"/>
  <c r="AX15" i="25"/>
  <c r="J15" i="25" s="1"/>
  <c r="AX16" i="25"/>
  <c r="J16" i="25" s="1"/>
  <c r="AX17" i="25"/>
  <c r="J17" i="25" s="1"/>
  <c r="AX18" i="25"/>
  <c r="J18" i="25" s="1"/>
  <c r="AX19" i="25"/>
  <c r="J19" i="25" s="1"/>
  <c r="AX20" i="25"/>
  <c r="J20" i="25" s="1"/>
  <c r="AX21" i="25"/>
  <c r="J21" i="25" s="1"/>
  <c r="AX22" i="25"/>
  <c r="J22" i="25" s="1"/>
  <c r="AX23" i="25"/>
  <c r="J23" i="25" s="1"/>
  <c r="AX24" i="25"/>
  <c r="J24" i="25" s="1"/>
  <c r="AX25" i="25"/>
  <c r="J25" i="25" s="1"/>
  <c r="AX26" i="25"/>
  <c r="J26" i="25" s="1"/>
  <c r="AX27" i="25"/>
  <c r="J27" i="25" s="1"/>
  <c r="AX28" i="25"/>
  <c r="J28" i="25" s="1"/>
  <c r="AX29" i="25"/>
  <c r="J29" i="25" s="1"/>
  <c r="AX30" i="25"/>
  <c r="J30" i="25" s="1"/>
  <c r="AX31" i="25"/>
  <c r="J31" i="25" s="1"/>
  <c r="AX32" i="25"/>
  <c r="J32" i="25" s="1"/>
  <c r="AX33" i="25"/>
  <c r="J33" i="25" s="1"/>
  <c r="AX34" i="25"/>
  <c r="J34" i="25" s="1"/>
  <c r="AX35" i="25"/>
  <c r="J35" i="25" s="1"/>
  <c r="AX36" i="25"/>
  <c r="J36" i="25" s="1"/>
  <c r="AX37" i="25"/>
  <c r="J37" i="25" s="1"/>
  <c r="AX38" i="25"/>
  <c r="J38" i="25" s="1"/>
  <c r="AX39" i="25"/>
  <c r="J39" i="25" s="1"/>
  <c r="AX40" i="25"/>
  <c r="J40" i="25" s="1"/>
  <c r="AX41" i="25"/>
  <c r="J41" i="25" s="1"/>
  <c r="AX43" i="25"/>
  <c r="J43" i="25" s="1"/>
  <c r="AX44" i="25"/>
  <c r="J44" i="25" s="1"/>
  <c r="AX45" i="25"/>
  <c r="J45" i="25" s="1"/>
  <c r="AX46" i="25"/>
  <c r="J46" i="25" s="1"/>
  <c r="AX42" i="25"/>
  <c r="J42" i="25" s="1"/>
  <c r="BD5" i="25"/>
  <c r="P5" i="25" s="1"/>
  <c r="BD4" i="25"/>
  <c r="P4" i="25" s="1"/>
  <c r="I4" i="25"/>
  <c r="AA6" i="26" l="1"/>
  <c r="AB6" i="26" s="1"/>
  <c r="AC6" i="26" s="1"/>
  <c r="AA5" i="26"/>
  <c r="AB5" i="26" s="1"/>
  <c r="AC5" i="26" s="1"/>
  <c r="AA16" i="26"/>
  <c r="AB16" i="26" s="1"/>
  <c r="AC16" i="26" s="1"/>
  <c r="AA37" i="26"/>
  <c r="AB37" i="26" s="1"/>
  <c r="AC37" i="26" s="1"/>
  <c r="AA23" i="26"/>
  <c r="AB23" i="26" s="1"/>
  <c r="AC23" i="26" s="1"/>
  <c r="AA31" i="26"/>
  <c r="AB31" i="26" s="1"/>
  <c r="AC31" i="26" s="1"/>
  <c r="AA47" i="26"/>
  <c r="AB47" i="26" s="1"/>
  <c r="AC47" i="26" s="1"/>
  <c r="AA39" i="26"/>
  <c r="AB39" i="26" s="1"/>
  <c r="AC39" i="26" s="1"/>
  <c r="AA12" i="26"/>
  <c r="AB12" i="26" s="1"/>
  <c r="AC12" i="26" s="1"/>
  <c r="AA32" i="26"/>
  <c r="AB32" i="26" s="1"/>
  <c r="AC32" i="26" s="1"/>
  <c r="AA8" i="26"/>
  <c r="AB8" i="26" s="1"/>
  <c r="AC8" i="26" s="1"/>
  <c r="AA11" i="26"/>
  <c r="AB11" i="26" s="1"/>
  <c r="AC11" i="26" s="1"/>
  <c r="AA45" i="26"/>
  <c r="AB45" i="26" s="1"/>
  <c r="AC45" i="26" s="1"/>
  <c r="AA22" i="26"/>
  <c r="AB22" i="26" s="1"/>
  <c r="AC22" i="26" s="1"/>
  <c r="AA13" i="26"/>
  <c r="AB13" i="26" s="1"/>
  <c r="AC13" i="26" s="1"/>
  <c r="AA15" i="26"/>
  <c r="AB15" i="26" s="1"/>
  <c r="AC15" i="26" s="1"/>
  <c r="AA41" i="26"/>
  <c r="AB41" i="26" s="1"/>
  <c r="AC41" i="26" s="1"/>
  <c r="AA10" i="26"/>
  <c r="AB10" i="26" s="1"/>
  <c r="AC10" i="26" s="1"/>
  <c r="AA21" i="26"/>
  <c r="AB21" i="26" s="1"/>
  <c r="AC21" i="26" s="1"/>
  <c r="AA42" i="26"/>
  <c r="AB42" i="26" s="1"/>
  <c r="AC42" i="26" s="1"/>
  <c r="AA20" i="26"/>
  <c r="AB20" i="26" s="1"/>
  <c r="AC20" i="26" s="1"/>
  <c r="AA26" i="26"/>
  <c r="AB26" i="26" s="1"/>
  <c r="AC26" i="26" s="1"/>
  <c r="AA18" i="26"/>
  <c r="AB18" i="26" s="1"/>
  <c r="AC18" i="26" s="1"/>
  <c r="AA36" i="26"/>
  <c r="AB36" i="26" s="1"/>
  <c r="AC36" i="26" s="1"/>
  <c r="AA38" i="26"/>
  <c r="AB38" i="26" s="1"/>
  <c r="AC38" i="26" s="1"/>
  <c r="AA46" i="26"/>
  <c r="AB46" i="26" s="1"/>
  <c r="AC46" i="26" s="1"/>
  <c r="AA19" i="26"/>
  <c r="AB19" i="26" s="1"/>
  <c r="AC19" i="26" s="1"/>
  <c r="AA28" i="26"/>
  <c r="AB28" i="26" s="1"/>
  <c r="AC28" i="26" s="1"/>
  <c r="AA43" i="26"/>
  <c r="AB43" i="26" s="1"/>
  <c r="AC43" i="26" s="1"/>
  <c r="AA35" i="26"/>
  <c r="AB35" i="26" s="1"/>
  <c r="AC35" i="26" s="1"/>
  <c r="AA33" i="26"/>
  <c r="AB33" i="26" s="1"/>
  <c r="AC33" i="26" s="1"/>
  <c r="AA30" i="26"/>
  <c r="AB30" i="26" s="1"/>
  <c r="AC30" i="26" s="1"/>
  <c r="AA4" i="26"/>
  <c r="AB4" i="26" s="1"/>
  <c r="AC4" i="26" s="1"/>
  <c r="AA7" i="26"/>
  <c r="AB7" i="26" s="1"/>
  <c r="AC7" i="26" s="1"/>
  <c r="AA9" i="26"/>
  <c r="AB9" i="26" s="1"/>
  <c r="AC9" i="26" s="1"/>
  <c r="AA27" i="26"/>
  <c r="AB27" i="26" s="1"/>
  <c r="AC27" i="26" s="1"/>
  <c r="AA29" i="26"/>
  <c r="AB29" i="26" s="1"/>
  <c r="AC29" i="26" s="1"/>
  <c r="AA44" i="26"/>
  <c r="AB44" i="26" s="1"/>
  <c r="AC44" i="26" s="1"/>
  <c r="AA25" i="26"/>
  <c r="AB25" i="26" s="1"/>
  <c r="AC25" i="26" s="1"/>
  <c r="AA24" i="26"/>
  <c r="AB24" i="26" s="1"/>
  <c r="AC24" i="26" s="1"/>
  <c r="AA34" i="26"/>
  <c r="AB34" i="26" s="1"/>
  <c r="AC34" i="26" s="1"/>
  <c r="AA14" i="26"/>
  <c r="AB14" i="26" s="1"/>
  <c r="AC14" i="26" s="1"/>
  <c r="AA40" i="26"/>
  <c r="AB40" i="26" s="1"/>
  <c r="AC40" i="26" s="1"/>
  <c r="AA17" i="26"/>
  <c r="AB17" i="26" s="1"/>
  <c r="AC17" i="26" s="1"/>
  <c r="S41" i="26"/>
  <c r="S13" i="26"/>
  <c r="S35" i="26"/>
  <c r="S15" i="26"/>
  <c r="S6" i="26"/>
  <c r="S24" i="26"/>
  <c r="S18" i="26"/>
  <c r="S34" i="26"/>
  <c r="S28" i="26"/>
  <c r="S36" i="26"/>
  <c r="S46" i="26"/>
  <c r="S30" i="26"/>
  <c r="S37" i="26"/>
  <c r="S12" i="26"/>
  <c r="S31" i="26"/>
  <c r="S20" i="26"/>
  <c r="S39" i="26"/>
  <c r="S38" i="26"/>
  <c r="S10" i="26"/>
  <c r="S14" i="26"/>
  <c r="S26" i="26"/>
  <c r="S33" i="26"/>
  <c r="S27" i="26"/>
  <c r="S25" i="26"/>
  <c r="S43" i="26"/>
  <c r="S45" i="26"/>
  <c r="S9" i="26"/>
  <c r="S47" i="26"/>
  <c r="S32" i="26"/>
  <c r="S16" i="26"/>
  <c r="S44" i="26"/>
  <c r="S29" i="26"/>
  <c r="S5" i="26"/>
  <c r="S42" i="26"/>
  <c r="S22" i="26"/>
  <c r="S19" i="26"/>
  <c r="S7" i="26"/>
  <c r="S40" i="26"/>
  <c r="S17" i="26"/>
  <c r="S21" i="26"/>
  <c r="S23" i="26"/>
  <c r="S11" i="26"/>
  <c r="S4" i="26"/>
  <c r="S8" i="26"/>
  <c r="AA38" i="25"/>
  <c r="AB38" i="25" s="1"/>
  <c r="AA43" i="25"/>
  <c r="AB43" i="25" s="1"/>
  <c r="AA24" i="25"/>
  <c r="AB24" i="25" s="1"/>
  <c r="AA42" i="25"/>
  <c r="AB42" i="25" s="1"/>
  <c r="AA41" i="25"/>
  <c r="AB41" i="25" s="1"/>
  <c r="AA45" i="25"/>
  <c r="AB45" i="25" s="1"/>
  <c r="AA47" i="25"/>
  <c r="AB47" i="25" s="1"/>
  <c r="AA39" i="25"/>
  <c r="AB39" i="25" s="1"/>
  <c r="AA37" i="25"/>
  <c r="AB37" i="25" s="1"/>
  <c r="AA30" i="25"/>
  <c r="AB30" i="25" s="1"/>
  <c r="AA44" i="25"/>
  <c r="AB44" i="25" s="1"/>
  <c r="AA36" i="25"/>
  <c r="AB36" i="25" s="1"/>
  <c r="AA18" i="25"/>
  <c r="AB18" i="25" s="1"/>
  <c r="AA46" i="25"/>
  <c r="AB46" i="25" s="1"/>
  <c r="AA40" i="25"/>
  <c r="AB40" i="25" s="1"/>
  <c r="Q47" i="25"/>
  <c r="R47" i="25" s="1"/>
  <c r="Q20" i="25"/>
  <c r="R20" i="25" s="1"/>
  <c r="Q17" i="25"/>
  <c r="R17" i="25" s="1"/>
  <c r="Q10" i="25"/>
  <c r="R10" i="25" s="1"/>
  <c r="Q38" i="25"/>
  <c r="R38" i="25" s="1"/>
  <c r="Q26" i="25"/>
  <c r="R26" i="25" s="1"/>
  <c r="Q14" i="25"/>
  <c r="R14" i="25" s="1"/>
  <c r="Q40" i="25"/>
  <c r="R40" i="25" s="1"/>
  <c r="Q37" i="25"/>
  <c r="R37" i="25" s="1"/>
  <c r="Q25" i="25"/>
  <c r="R25" i="25" s="1"/>
  <c r="Q13" i="25"/>
  <c r="R13" i="25" s="1"/>
  <c r="Q16" i="25"/>
  <c r="R16" i="25" s="1"/>
  <c r="Q36" i="25"/>
  <c r="R36" i="25" s="1"/>
  <c r="Q12" i="25"/>
  <c r="R12" i="25" s="1"/>
  <c r="Q11" i="25"/>
  <c r="R11" i="25" s="1"/>
  <c r="Q33" i="25"/>
  <c r="R33" i="25" s="1"/>
  <c r="Q30" i="25"/>
  <c r="R30" i="25" s="1"/>
  <c r="Q18" i="25"/>
  <c r="R18" i="25" s="1"/>
  <c r="Q45" i="25"/>
  <c r="R45" i="25" s="1"/>
  <c r="Q41" i="25"/>
  <c r="R41" i="25" s="1"/>
  <c r="Q29" i="25"/>
  <c r="R29" i="25" s="1"/>
  <c r="Q23" i="25"/>
  <c r="R23" i="25" s="1"/>
  <c r="Q46" i="25"/>
  <c r="R46" i="25" s="1"/>
  <c r="Q9" i="25"/>
  <c r="R9" i="25" s="1"/>
  <c r="Q27" i="25"/>
  <c r="R27" i="25" s="1"/>
  <c r="Q21" i="25"/>
  <c r="R21" i="25" s="1"/>
  <c r="Q22" i="25"/>
  <c r="R22" i="25" s="1"/>
  <c r="Q7" i="25"/>
  <c r="R7" i="25" s="1"/>
  <c r="Q4" i="25"/>
  <c r="R4" i="25" s="1"/>
  <c r="Q28" i="25"/>
  <c r="R28" i="25" s="1"/>
  <c r="Q44" i="25"/>
  <c r="R44" i="25" s="1"/>
  <c r="Q34" i="25"/>
  <c r="R34" i="25" s="1"/>
  <c r="Q43" i="25"/>
  <c r="R43" i="25" s="1"/>
  <c r="Q31" i="25"/>
  <c r="R31" i="25" s="1"/>
  <c r="Q19" i="25"/>
  <c r="R19" i="25" s="1"/>
  <c r="Q24" i="25"/>
  <c r="R24" i="25" s="1"/>
  <c r="Q5" i="25"/>
  <c r="Q8" i="25"/>
  <c r="R8" i="25" s="1"/>
  <c r="Q6" i="25"/>
  <c r="R6" i="25" s="1"/>
  <c r="Q32" i="25"/>
  <c r="R32" i="25" s="1"/>
  <c r="Q35" i="25"/>
  <c r="R35" i="25" s="1"/>
  <c r="Q42" i="25"/>
  <c r="R42" i="25" s="1"/>
  <c r="Q39" i="25"/>
  <c r="R39" i="25" s="1"/>
  <c r="Q15" i="25"/>
  <c r="R15" i="25" s="1"/>
  <c r="R5" i="25" l="1"/>
  <c r="S5" i="25" s="1"/>
  <c r="S32" i="25"/>
  <c r="S7" i="25"/>
  <c r="S33" i="25"/>
  <c r="S10" i="25"/>
  <c r="AC47" i="25"/>
  <c r="S6" i="25"/>
  <c r="S22" i="25"/>
  <c r="S11" i="25"/>
  <c r="S17" i="25"/>
  <c r="AC45" i="25"/>
  <c r="S8" i="25"/>
  <c r="S21" i="25"/>
  <c r="S12" i="25"/>
  <c r="S20" i="25"/>
  <c r="AC41" i="25"/>
  <c r="S27" i="25"/>
  <c r="S36" i="25"/>
  <c r="S47" i="25"/>
  <c r="S24" i="25"/>
  <c r="S9" i="25"/>
  <c r="S16" i="25"/>
  <c r="AC40" i="25"/>
  <c r="AC42" i="25"/>
  <c r="S19" i="25"/>
  <c r="S46" i="25"/>
  <c r="S13" i="25"/>
  <c r="AC46" i="25"/>
  <c r="AC24" i="25"/>
  <c r="S31" i="25"/>
  <c r="S23" i="25"/>
  <c r="S25" i="25"/>
  <c r="AC18" i="25"/>
  <c r="AC43" i="25"/>
  <c r="S43" i="25"/>
  <c r="S29" i="25"/>
  <c r="S37" i="25"/>
  <c r="AC36" i="25"/>
  <c r="AC38" i="25"/>
  <c r="S15" i="25"/>
  <c r="S34" i="25"/>
  <c r="S41" i="25"/>
  <c r="S40" i="25"/>
  <c r="AC44" i="25"/>
  <c r="S39" i="25"/>
  <c r="S44" i="25"/>
  <c r="S45" i="25"/>
  <c r="S14" i="25"/>
  <c r="AC30" i="25"/>
  <c r="S42" i="25"/>
  <c r="S28" i="25"/>
  <c r="S18" i="25"/>
  <c r="S26" i="25"/>
  <c r="AC37" i="25"/>
  <c r="S35" i="25"/>
  <c r="S30" i="25"/>
  <c r="S38" i="25"/>
  <c r="AC39" i="25"/>
  <c r="S4" i="25"/>
  <c r="AA33" i="25"/>
  <c r="AB33" i="25" s="1"/>
  <c r="AA12" i="25"/>
  <c r="AB12" i="25" s="1"/>
  <c r="AA6" i="25"/>
  <c r="AB6" i="25" s="1"/>
  <c r="AA35" i="25"/>
  <c r="AB35" i="25" s="1"/>
  <c r="AA32" i="25"/>
  <c r="AB32" i="25" s="1"/>
  <c r="AA31" i="25"/>
  <c r="AB31" i="25" s="1"/>
  <c r="AA34" i="25"/>
  <c r="AB34" i="25" s="1"/>
  <c r="AC6" i="25" l="1"/>
  <c r="AC12" i="25"/>
  <c r="AC33" i="25"/>
  <c r="AC34" i="25"/>
  <c r="AC31" i="25"/>
  <c r="AC32" i="25"/>
  <c r="AC35" i="25"/>
  <c r="AA29" i="25"/>
  <c r="AB29" i="25" s="1"/>
  <c r="AA28" i="25"/>
  <c r="AB28" i="25" s="1"/>
  <c r="AA25" i="25"/>
  <c r="AB25" i="25" s="1"/>
  <c r="AA26" i="25"/>
  <c r="AB26" i="25" s="1"/>
  <c r="AA27" i="25"/>
  <c r="AB27" i="25" s="1"/>
  <c r="AC27" i="25" l="1"/>
  <c r="AC26" i="25"/>
  <c r="AC25" i="25"/>
  <c r="AC28" i="25"/>
  <c r="AC29" i="25"/>
  <c r="AA21" i="25"/>
  <c r="AB21" i="25" s="1"/>
  <c r="AA20" i="25"/>
  <c r="AB20" i="25" s="1"/>
  <c r="AA19" i="25"/>
  <c r="AB19" i="25" s="1"/>
  <c r="AA22" i="25"/>
  <c r="AB22" i="25" s="1"/>
  <c r="AA23" i="25"/>
  <c r="AB23" i="25" s="1"/>
  <c r="AC20" i="25" l="1"/>
  <c r="AC23" i="25"/>
  <c r="AC22" i="25"/>
  <c r="AC19" i="25"/>
  <c r="AC21" i="25"/>
  <c r="AA16" i="25"/>
  <c r="AB16" i="25" s="1"/>
  <c r="AA7" i="25"/>
  <c r="AB7" i="25" s="1"/>
  <c r="AA13" i="25"/>
  <c r="AB13" i="25" s="1"/>
  <c r="AA8" i="25"/>
  <c r="AB8" i="25" s="1"/>
  <c r="AA14" i="25"/>
  <c r="AB14" i="25" s="1"/>
  <c r="AA9" i="25"/>
  <c r="AB9" i="25" s="1"/>
  <c r="AA15" i="25"/>
  <c r="AB15" i="25" s="1"/>
  <c r="AA17" i="25"/>
  <c r="AB17" i="25" s="1"/>
  <c r="AC7" i="25" l="1"/>
  <c r="AC17" i="25"/>
  <c r="AC15" i="25"/>
  <c r="AC16" i="25"/>
  <c r="AC9" i="25"/>
  <c r="AC14" i="25"/>
  <c r="AC8" i="25"/>
  <c r="AC13" i="25"/>
  <c r="AA10" i="25"/>
  <c r="AB10" i="25" s="1"/>
  <c r="AA4" i="25"/>
  <c r="AB4" i="25" s="1"/>
  <c r="AA11" i="25"/>
  <c r="AB11" i="25" s="1"/>
  <c r="AA5" i="25"/>
  <c r="AB5" i="25" l="1"/>
  <c r="AC5" i="25" s="1"/>
  <c r="AC4" i="25"/>
  <c r="AC11" i="25"/>
  <c r="AC10" i="25"/>
</calcChain>
</file>

<file path=xl/sharedStrings.xml><?xml version="1.0" encoding="utf-8"?>
<sst xmlns="http://schemas.openxmlformats.org/spreadsheetml/2006/main" count="931" uniqueCount="183">
  <si>
    <t>Onderwijszone</t>
  </si>
  <si>
    <t>Antwerpen</t>
  </si>
  <si>
    <t>Boom</t>
  </si>
  <si>
    <t>Geel</t>
  </si>
  <si>
    <t>Kalmthout</t>
  </si>
  <si>
    <t>Lier</t>
  </si>
  <si>
    <t>Brasschaat</t>
  </si>
  <si>
    <t>Mechelen</t>
  </si>
  <si>
    <t>Mol</t>
  </si>
  <si>
    <t>Mortsel</t>
  </si>
  <si>
    <t>Turnhout</t>
  </si>
  <si>
    <t>Aarschot</t>
  </si>
  <si>
    <t>Dilbeek</t>
  </si>
  <si>
    <t>Brussel</t>
  </si>
  <si>
    <t>Diest</t>
  </si>
  <si>
    <t>Halle</t>
  </si>
  <si>
    <t>Leuven</t>
  </si>
  <si>
    <t>Tienen</t>
  </si>
  <si>
    <t>Vilvoorde</t>
  </si>
  <si>
    <t>Beringen</t>
  </si>
  <si>
    <t>Genk</t>
  </si>
  <si>
    <t>Hasselt</t>
  </si>
  <si>
    <t>Lommel</t>
  </si>
  <si>
    <t>Maasmechelen</t>
  </si>
  <si>
    <t>Sint-Truiden</t>
  </si>
  <si>
    <t>Tongeren</t>
  </si>
  <si>
    <t>Aalst</t>
  </si>
  <si>
    <t>Deinze</t>
  </si>
  <si>
    <t>Dendermonde</t>
  </si>
  <si>
    <t>Eeklo</t>
  </si>
  <si>
    <t>Gent</t>
  </si>
  <si>
    <t>Geraardsbergen</t>
  </si>
  <si>
    <t>Lokeren</t>
  </si>
  <si>
    <t>Ninove</t>
  </si>
  <si>
    <t>Oudenaarde</t>
  </si>
  <si>
    <t>Sint-Niklaas</t>
  </si>
  <si>
    <t>Zottegem</t>
  </si>
  <si>
    <t>Brugge</t>
  </si>
  <si>
    <t>Ieper</t>
  </si>
  <si>
    <t>Kortrijk</t>
  </si>
  <si>
    <t>Oostende</t>
  </si>
  <si>
    <t>Roeselare</t>
  </si>
  <si>
    <t>Torhout</t>
  </si>
  <si>
    <t>Veurne</t>
  </si>
  <si>
    <t>Waregem</t>
  </si>
  <si>
    <t>Alle 44 OZ</t>
  </si>
  <si>
    <t>Geplande plaatsen 1ste graad A-stroom</t>
  </si>
  <si>
    <t>Geplande plaatsen 1ste graad B-stroom</t>
  </si>
  <si>
    <t>Geplande plaatsen ASO</t>
  </si>
  <si>
    <t>Geplande plaatsen BSO</t>
  </si>
  <si>
    <t>Geplande plaatsen TSO</t>
  </si>
  <si>
    <t>Geplande plaatsen KSO</t>
  </si>
  <si>
    <t>Geen aanbod in 2021</t>
  </si>
  <si>
    <r>
      <t xml:space="preserve">Om gepast in te kunnen spelen op </t>
    </r>
    <r>
      <rPr>
        <b/>
        <sz val="11"/>
        <color theme="1"/>
        <rFont val="Calibri"/>
        <family val="2"/>
        <scheme val="minor"/>
      </rPr>
      <t>wijzigende lokale capaciteitsbehoeften</t>
    </r>
    <r>
      <rPr>
        <sz val="11"/>
        <color theme="1"/>
        <rFont val="Calibri"/>
        <family val="2"/>
        <scheme val="minor"/>
      </rPr>
      <t xml:space="preserve"> in het gewoon en buitengewoon kleuter- en leerplichtonderwijs wordt </t>
    </r>
    <r>
      <rPr>
        <b/>
        <sz val="11"/>
        <color theme="1"/>
        <rFont val="Calibri"/>
        <family val="2"/>
        <scheme val="minor"/>
      </rPr>
      <t>om de 3 jaar voorzien in een nieuwe afname van de capaciteitsmonitor</t>
    </r>
    <r>
      <rPr>
        <sz val="11"/>
        <color theme="1"/>
        <rFont val="Calibri"/>
        <family val="2"/>
        <scheme val="minor"/>
      </rPr>
      <t xml:space="preserve">. De capaciteitsmonitor brengt de factoren in rekening die een invloed hebben op deze behoeften (onder meer demografie, mobiliteit van leerlingen over gemeentegrenzen heen, kans op zittenblijven en kans op uitstroom uit onderwijs). Naast uitgesproken </t>
    </r>
    <r>
      <rPr>
        <b/>
        <sz val="11"/>
        <color theme="1"/>
        <rFont val="Calibri"/>
        <family val="2"/>
        <scheme val="minor"/>
      </rPr>
      <t>demografische ontwikkelingen</t>
    </r>
    <r>
      <rPr>
        <sz val="11"/>
        <color theme="1"/>
        <rFont val="Calibri"/>
        <family val="2"/>
        <scheme val="minor"/>
      </rPr>
      <t xml:space="preserve">, speelt ook de </t>
    </r>
    <r>
      <rPr>
        <b/>
        <sz val="11"/>
        <color theme="1"/>
        <rFont val="Calibri"/>
        <family val="2"/>
        <scheme val="minor"/>
      </rPr>
      <t>vrije schoolkeuze</t>
    </r>
    <r>
      <rPr>
        <sz val="11"/>
        <color theme="1"/>
        <rFont val="Calibri"/>
        <family val="2"/>
        <scheme val="minor"/>
      </rPr>
      <t xml:space="preserve"> hierbij een rol. Deze laatste impliceert immers dat de schoolbevolking in een bepaald gebied kan afwijken van wat op basis van de leeftijdsstructuur van de bevolking kan worden verwacht. </t>
    </r>
  </si>
  <si>
    <t>Geplande plaatsen HBO of OKAN</t>
  </si>
  <si>
    <t>Totaal geplande plaatsen SO</t>
  </si>
  <si>
    <t>A</t>
  </si>
  <si>
    <t>B</t>
  </si>
  <si>
    <t>C</t>
  </si>
  <si>
    <t>D</t>
  </si>
  <si>
    <t>E</t>
  </si>
  <si>
    <t>Gewicht geplande plaatsen 1ste graad A-stroom op basis van relatief tekort</t>
  </si>
  <si>
    <t>Gewicht geplande plaatsen 1ste graad B-stroom op basis van relatief tekort</t>
  </si>
  <si>
    <t>Gewicht geplande plaatsen ASO op basis van relatief tekort</t>
  </si>
  <si>
    <t>Gewicht geplande plaatsen BSO op basis van relatief tekort</t>
  </si>
  <si>
    <t>Gewicht geplande plaatsen TSO op basis van relatief tekort</t>
  </si>
  <si>
    <t>Gewicht geplande plaatsen KSO op basis van relatief tekort</t>
  </si>
  <si>
    <t>Gewicht geplande plaatsen HBO of OKAN op basis van relatief tekort</t>
  </si>
  <si>
    <t>Gewicht geplande plaatsen 1ste graad A-stroom op basis van absoluut tekort</t>
  </si>
  <si>
    <t>Gewicht geplande plaatsen 1ste graad B-stroom op basis van absoluut tekort</t>
  </si>
  <si>
    <t>Gewicht geplande plaatsen ASO op basis van absoluut tekort</t>
  </si>
  <si>
    <t>Gewicht geplande plaatsen BSO op basis van absoluut tekort</t>
  </si>
  <si>
    <t>Gewicht geplande plaatsen TSO op basis van absoluut tekort</t>
  </si>
  <si>
    <t>Gewicht geplande plaatsen KSO op basis van absoluut tekort</t>
  </si>
  <si>
    <t>Gewicht geplande plaatsen HBO of OKAN op basis van absoluut tekort</t>
  </si>
  <si>
    <t>Score geplande plaatsen 1ste graad A-stroom obv relatief tekort</t>
  </si>
  <si>
    <t>Score geplande plaatsen 1ste graad B-stroom obv relatief tekort</t>
  </si>
  <si>
    <t>Score geplande plaatsen ASO obv relatief tekort</t>
  </si>
  <si>
    <t>Score geplande plaatsen BSO obv relatief tekort</t>
  </si>
  <si>
    <t>Score geplande plaatsen TSO obv relatief tekort</t>
  </si>
  <si>
    <t>Score geplande plaatsen KSO obv relatief tekort</t>
  </si>
  <si>
    <t>Score geplande plaatsen HBO of OKAN obv relatief tekort</t>
  </si>
  <si>
    <t>Score geplande plaatsen 1ste graad A-stroom obv absoluut tekort</t>
  </si>
  <si>
    <t>Score geplande plaatsen 1ste graad B-stroom obv absoluut tekort</t>
  </si>
  <si>
    <t>Score geplande plaatsen ASO obv absoluut tekort</t>
  </si>
  <si>
    <t>Score geplande plaatsen BSO obv absoluut tekort</t>
  </si>
  <si>
    <t>Score geplande plaatsen TSO obv absoluut tekort</t>
  </si>
  <si>
    <t>Score geplande plaatsen KSO obv absoluut tekort</t>
  </si>
  <si>
    <t>Score geplande plaatsen HBO of OKAN obv absoluut tekort</t>
  </si>
  <si>
    <t>Verzamelde punten obv relatief tekort</t>
  </si>
  <si>
    <t>Verzamelde punten obv absoluut tekort</t>
  </si>
  <si>
    <t>Score obv relatief tekort</t>
  </si>
  <si>
    <t>Score obv absoluut tekort</t>
  </si>
  <si>
    <t>Gewicht</t>
  </si>
  <si>
    <t>Realtief tekort 1ste graad B-stroom</t>
  </si>
  <si>
    <t>Relatief tekort ASO</t>
  </si>
  <si>
    <t>Relatief tekort BSO</t>
  </si>
  <si>
    <t>Relatief tekort TSO</t>
  </si>
  <si>
    <t>Relatief tekort KSO</t>
  </si>
  <si>
    <t>Relatief tekort HBO en OKAN</t>
  </si>
  <si>
    <t>Absoluut tekort ASO</t>
  </si>
  <si>
    <t>Absoluut tekort BSO</t>
  </si>
  <si>
    <t>Absoluut tekort TSO</t>
  </si>
  <si>
    <t>Absoluut tekort KSO</t>
  </si>
  <si>
    <t>Absoluut tekort HBO en OKAN</t>
  </si>
  <si>
    <t>Geen tekort</t>
  </si>
  <si>
    <t>Absoluut tekort 1ste graad B-stroom</t>
  </si>
  <si>
    <t>Nummer onderwijszone</t>
  </si>
  <si>
    <r>
      <t xml:space="preserve">Bij het bepalen van de te verwachten tekorten wordt in de capaciteitsmonitor standaard rekening gehouden met een </t>
    </r>
    <r>
      <rPr>
        <b/>
        <sz val="11"/>
        <color theme="1"/>
        <rFont val="Calibri"/>
        <family val="2"/>
        <scheme val="minor"/>
      </rPr>
      <t>foutenmarge</t>
    </r>
    <r>
      <rPr>
        <sz val="11"/>
        <color theme="1"/>
        <rFont val="Calibri"/>
        <family val="2"/>
        <scheme val="minor"/>
      </rPr>
      <t xml:space="preserve"> voor de berekening van de verwachte capaciteit op school-, gemeente- of onderwijszoneniveau. Hier zijn verschillende redenen voor. Ten eerste kan het prognosemodel de toekomstige vraag niet perfect voorspellen. Net zoals bij de demografische prognoses van Statistiek Vlaanderen dient steeds een zekere foutenmarge in acht genomen te worden. Een tweede reden is dat het onrealistisch is dat scholen 100% van de beschikbare plaatsen zullen kunnen invullen in de toekomst en zo hun aanbod perfect op de vraag kunnen afstemmen. Daarom wordt de vraag in de capaciteitsmonitor vergeleken met het verwachte aanbod gewaardeerd aan een bepaalde </t>
    </r>
    <r>
      <rPr>
        <b/>
        <sz val="11"/>
        <color theme="1"/>
        <rFont val="Calibri"/>
        <family val="2"/>
        <scheme val="minor"/>
      </rPr>
      <t>benuttingsgraad</t>
    </r>
    <r>
      <rPr>
        <sz val="11"/>
        <color theme="1"/>
        <rFont val="Calibri"/>
        <family val="2"/>
        <scheme val="minor"/>
      </rPr>
      <t xml:space="preserve">. Er wordt standaard uitgegaan van een </t>
    </r>
    <r>
      <rPr>
        <b/>
        <sz val="11"/>
        <color theme="1"/>
        <rFont val="Calibri"/>
        <family val="2"/>
        <scheme val="minor"/>
      </rPr>
      <t>benuttingsgraad van 85%</t>
    </r>
    <r>
      <rPr>
        <sz val="11"/>
        <color theme="1"/>
        <rFont val="Calibri"/>
        <family val="2"/>
        <scheme val="minor"/>
      </rPr>
      <t xml:space="preserve"> voor </t>
    </r>
    <r>
      <rPr>
        <b/>
        <sz val="11"/>
        <color theme="1"/>
        <rFont val="Calibri"/>
        <family val="2"/>
        <scheme val="minor"/>
      </rPr>
      <t>1ste graad A-stroom</t>
    </r>
    <r>
      <rPr>
        <sz val="11"/>
        <color theme="1"/>
        <rFont val="Calibri"/>
        <family val="2"/>
        <scheme val="minor"/>
      </rPr>
      <t xml:space="preserve"> en onderwijsvormen </t>
    </r>
    <r>
      <rPr>
        <b/>
        <sz val="11"/>
        <color theme="1"/>
        <rFont val="Calibri"/>
        <family val="2"/>
        <scheme val="minor"/>
      </rPr>
      <t>ASO, KSO</t>
    </r>
    <r>
      <rPr>
        <sz val="11"/>
        <color theme="1"/>
        <rFont val="Calibri"/>
        <family val="2"/>
        <scheme val="minor"/>
      </rPr>
      <t xml:space="preserve"> en OKAN in het gewoon voltijds secundair onderwijs, en van een </t>
    </r>
    <r>
      <rPr>
        <b/>
        <sz val="11"/>
        <color theme="1"/>
        <rFont val="Calibri"/>
        <family val="2"/>
        <scheme val="minor"/>
      </rPr>
      <t xml:space="preserve">benuttingsgraad van 75% </t>
    </r>
    <r>
      <rPr>
        <sz val="11"/>
        <color theme="1"/>
        <rFont val="Calibri"/>
        <family val="2"/>
        <scheme val="minor"/>
      </rPr>
      <t>voor</t>
    </r>
    <r>
      <rPr>
        <b/>
        <sz val="11"/>
        <color theme="1"/>
        <rFont val="Calibri"/>
        <family val="2"/>
        <scheme val="minor"/>
      </rPr>
      <t xml:space="preserve"> 1ste graad B-stroom</t>
    </r>
    <r>
      <rPr>
        <sz val="11"/>
        <color theme="1"/>
        <rFont val="Calibri"/>
        <family val="2"/>
        <scheme val="minor"/>
      </rPr>
      <t xml:space="preserve"> en onderwijsvormen </t>
    </r>
    <r>
      <rPr>
        <b/>
        <sz val="11"/>
        <color theme="1"/>
        <rFont val="Calibri"/>
        <family val="2"/>
        <scheme val="minor"/>
      </rPr>
      <t>TSO, BSO en HBO</t>
    </r>
    <r>
      <rPr>
        <sz val="11"/>
        <color theme="1"/>
        <rFont val="Calibri"/>
        <family val="2"/>
        <scheme val="minor"/>
      </rPr>
      <t xml:space="preserve"> in het gewoon voltijds secundair onderwijs. </t>
    </r>
  </si>
  <si>
    <t>Te verwachten tekort in 2027-2028 voor gewoon SO</t>
  </si>
  <si>
    <t>Te verwachten tekort in 2027-2028 voor 1ste graad A-stroom</t>
  </si>
  <si>
    <t>Te verwachten tekort in 2027-2028 voor 1ste graad B-stroom</t>
  </si>
  <si>
    <t>Te verwachten tekort in 2027-2028 voor ASO</t>
  </si>
  <si>
    <t>Te verwachten tekort in 2027-2028 voor BSO</t>
  </si>
  <si>
    <t>Te verwachten tekort in 2027-2028 voor TSO</t>
  </si>
  <si>
    <t>Te verwachten tekort in 2027-2028 voor KSO</t>
  </si>
  <si>
    <t>Te verwachten tekort in 2027-2028 HBO en OKAN</t>
  </si>
  <si>
    <t>Te verwachten tekort in 2027-2028 voor HBO en OKAN</t>
  </si>
  <si>
    <t>Absoluut tekort 1ste graad A-stroom</t>
  </si>
  <si>
    <t>Score</t>
  </si>
  <si>
    <r>
      <t>Bij de verrijking zijn aan de vraagzijde de</t>
    </r>
    <r>
      <rPr>
        <b/>
        <sz val="11"/>
        <color theme="1"/>
        <rFont val="Calibri"/>
        <family val="2"/>
        <scheme val="minor"/>
      </rPr>
      <t xml:space="preserve"> vraagprognoses op niveau onderwijszone en op niveau onderwijsvorm bijgestuurd</t>
    </r>
    <r>
      <rPr>
        <sz val="11"/>
        <color theme="1"/>
        <rFont val="Calibri"/>
        <family val="2"/>
        <scheme val="minor"/>
      </rPr>
      <t xml:space="preserve"> door het aantal ingeschreven aantal leerlingen in schooljaar 2022-2023 af te zetten ten opzichte van het te verwachten aantal leerlingen in datzelfde schooljaar volgens de capaciteitsmonitor (editie 2021) en het daarbij bekomen verschil vervolgens als correctie toe te passen op de vraagprognoses. </t>
    </r>
  </si>
  <si>
    <r>
      <t xml:space="preserve">Bij deze verrijking is aan de aanbodzijde het </t>
    </r>
    <r>
      <rPr>
        <b/>
        <sz val="11"/>
        <color theme="1"/>
        <rFont val="Calibri"/>
        <family val="2"/>
        <scheme val="minor"/>
      </rPr>
      <t>aantal beschikbare plaatsen op niveau onderwijszone en op niveau onderwijsvorm bijgestuurd</t>
    </r>
    <r>
      <rPr>
        <sz val="11"/>
        <color theme="1"/>
        <rFont val="Calibri"/>
        <family val="2"/>
        <scheme val="minor"/>
      </rPr>
      <t xml:space="preserve"> door bijkomend rekening te houden met het aantal geplande plaatsen via capaciteitsprojecten met selectie na 2021, via projectspeciefieke DBFM-projecten en via Scholen van Vlaanderen. </t>
    </r>
  </si>
  <si>
    <t xml:space="preserve">Des te groter het relatieve of absolute te verwachten tekort in een  bepaalde onderwijsvorm op niveau onderwijszone, des te hoger het gewicht waarmee de extra plaatsen in deze onderwijsvorm worden meegeteld bij het berekenen van een score. </t>
  </si>
  <si>
    <t xml:space="preserve">Onderstaande tabel geeft aan wanneer welk gewicht wordt gehanteerd voor het bepalen van een score op basis van het relatieve tekort. </t>
  </si>
  <si>
    <t>Label</t>
  </si>
  <si>
    <t xml:space="preserve">Onderstaande tabel geeft aan vanaf welke score een label A, B, C of D wordt aangegeven. </t>
  </si>
  <si>
    <t>Label obv relatief tekort</t>
  </si>
  <si>
    <t>Label obv absoluut tekort</t>
  </si>
  <si>
    <r>
      <t xml:space="preserve">Bij het opgevangen van de te verwachten tekorten in bepaalde onderwijsvormen kan uiteraard ook steeds gezocht worden naar mogelijkheden tot </t>
    </r>
    <r>
      <rPr>
        <b/>
        <sz val="11"/>
        <color theme="1"/>
        <rFont val="Calibri"/>
        <family val="2"/>
        <scheme val="minor"/>
      </rPr>
      <t>verschuiving van plaatsen tussen onderwijsvormen</t>
    </r>
    <r>
      <rPr>
        <sz val="11"/>
        <color theme="1"/>
        <rFont val="Calibri"/>
        <family val="2"/>
        <scheme val="minor"/>
      </rPr>
      <t xml:space="preserve"> op schoolniveau. Het lijkt aannemelijk dat heel wat scholen de voorbije schooljaren bijvoorbeeld een deel van hun eerder voorziene plaatsen voor 1ste graad A-stroom hebben omgezet in plaatsen voor 1ste graad B-stroom om stijgende leerlingenaantallen in deze B-stroom op te vangen, of een deel van hun eerder voorziene plaatsen voor ASO hebben omgezet in plaatsen voor TSO om stijgende leerlingenaantallen in TSO op te vangen. </t>
    </r>
  </si>
  <si>
    <t xml:space="preserve">Toelichting bij het toekennen van een projectscore aan de hand van de scorematrix  </t>
  </si>
  <si>
    <t>Toelichting bij de capaciteitsmonitor</t>
  </si>
  <si>
    <r>
      <t xml:space="preserve">De laatste editie van de </t>
    </r>
    <r>
      <rPr>
        <b/>
        <sz val="11"/>
        <color theme="1"/>
        <rFont val="Calibri"/>
        <family val="2"/>
        <scheme val="minor"/>
      </rPr>
      <t xml:space="preserve">capaciteitsmonitor (editie 2021) </t>
    </r>
    <r>
      <rPr>
        <sz val="11"/>
        <color theme="1"/>
        <rFont val="Calibri"/>
        <family val="2"/>
        <scheme val="minor"/>
      </rPr>
      <t xml:space="preserve">lag aan de basis van de geografische verdeling van de capaciteitsmiddelen 2022-2024 (180 miljoen euro) in 2022. Om de te verwachten tekorten te verbeteren - in afwachting van een nieuwe afname van de capaciteitsmonitor - zo goed mogelijk in te schatten in functie van de capaciteitsmiddelen 2025 (75 miljoen euro) is voorzien in een verrijking van de capaciteitsmonitor (editie 2021) aan zowel vraagzijde als aanbodzijde voor het gewoon secundair onderwijs. Op </t>
    </r>
    <r>
      <rPr>
        <u/>
        <sz val="11"/>
        <color theme="1"/>
        <rFont val="Calibri"/>
        <family val="2"/>
        <scheme val="minor"/>
      </rPr>
      <t>tabblad 'Scorematrix SO'</t>
    </r>
    <r>
      <rPr>
        <sz val="11"/>
        <color theme="1"/>
        <rFont val="Calibri"/>
        <family val="2"/>
        <scheme val="minor"/>
      </rPr>
      <t xml:space="preserve"> staan de na deze verrijking te verwachten tekorten tegen schooljaar 2027-2028 als vergelijkingsbasis voor het bepalen van een </t>
    </r>
    <r>
      <rPr>
        <u/>
        <sz val="11"/>
        <color theme="1"/>
        <rFont val="Calibri"/>
        <family val="2"/>
        <scheme val="minor"/>
      </rPr>
      <t>score op basis van de spreiding van de geplande plaatsen over de onderwijsvormen in uw projectvoorstel</t>
    </r>
    <r>
      <rPr>
        <sz val="11"/>
        <color theme="1"/>
        <rFont val="Calibri"/>
        <family val="2"/>
        <scheme val="minor"/>
      </rPr>
      <t xml:space="preserve">. </t>
    </r>
  </si>
  <si>
    <t>Naam school:</t>
  </si>
  <si>
    <r>
      <t xml:space="preserve">Het </t>
    </r>
    <r>
      <rPr>
        <u/>
        <sz val="11"/>
        <color theme="1"/>
        <rFont val="Calibri"/>
        <family val="2"/>
        <scheme val="minor"/>
      </rPr>
      <t>tabblad 'Scorematrix SO'</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SO' om de gebruiksvriendelijkheid ervan te verhogen. </t>
    </r>
  </si>
  <si>
    <t>Ratio aandeel leerlingen in schooljaar 2022-2023 ten opzichte van 1ste graad A-stroom</t>
  </si>
  <si>
    <t xml:space="preserve">Onderstaande tabel geeft aan wanneer welk gewicht wordt gehanteerd voor het bepalen van een score op basis van het abolsute tekort, rekening houdende met de ratio van het leerlingenaantal in schooljaar 2022-2023 ten opzichte van 1ste graad A-stroom. </t>
  </si>
  <si>
    <t>Ratio leerlingenaantal ten opzichte van 1ste graad A-stroom</t>
  </si>
  <si>
    <r>
      <t xml:space="preserve">Het </t>
    </r>
    <r>
      <rPr>
        <u/>
        <sz val="11"/>
        <color theme="1"/>
        <rFont val="Calibri"/>
        <family val="2"/>
        <scheme val="minor"/>
      </rPr>
      <t>tabblad 'Scoreblad SO'</t>
    </r>
    <r>
      <rPr>
        <sz val="11"/>
        <color theme="1"/>
        <rFont val="Calibri"/>
        <family val="2"/>
        <scheme val="minor"/>
      </rPr>
      <t xml:space="preserve"> is een invulblad. Op dit tabblad is standaard ter illustratie voor elke onderwijszone en voor elke onderwijsvorm het aantal 10 ingevuld in de </t>
    </r>
    <r>
      <rPr>
        <u/>
        <sz val="11"/>
        <color theme="1"/>
        <rFont val="Calibri"/>
        <family val="2"/>
        <scheme val="minor"/>
      </rPr>
      <t xml:space="preserve">kolommen B tot F </t>
    </r>
    <r>
      <rPr>
        <sz val="11"/>
        <color theme="1"/>
        <rFont val="Calibri"/>
        <family val="2"/>
        <scheme val="minor"/>
      </rPr>
      <t xml:space="preserve">en het aantal 0 in de </t>
    </r>
    <r>
      <rPr>
        <u/>
        <sz val="11"/>
        <color theme="1"/>
        <rFont val="Calibri"/>
        <family val="2"/>
        <scheme val="minor"/>
      </rPr>
      <t>kolommen G tot H</t>
    </r>
    <r>
      <rPr>
        <sz val="11"/>
        <color theme="1"/>
        <rFont val="Calibri"/>
        <family val="2"/>
        <scheme val="minor"/>
      </rPr>
      <t xml:space="preserve">. Vooraleer u op dit tabblad indicatief aangeeft hoeveel extra plaatsen worden voorzien via betreffend projectvoorstel, vervangt u in deze kolommen voor alle 44 onderwijszones het cijfer 10 door het cijfer 0. De overige kolommen zijn beveiligd. </t>
    </r>
  </si>
  <si>
    <t>Drempel score A plaatsen 1ste graad A</t>
  </si>
  <si>
    <t>Drempel score A plaatsen 1ste graad B</t>
  </si>
  <si>
    <t>Drempel score A plaatsen ASO</t>
  </si>
  <si>
    <t>Drempel score A plaatsen BSO</t>
  </si>
  <si>
    <t>Drempel score A plaatsen TSO</t>
  </si>
  <si>
    <t>Drempel score A plaatsen KSO</t>
  </si>
  <si>
    <t>Drempel score A plaatsen HBO of OKAN</t>
  </si>
  <si>
    <t>Drempel meetellen plaatsen 1ste graad A</t>
  </si>
  <si>
    <t>Gewicht score plaatsen 1ste graad A</t>
  </si>
  <si>
    <t>Gewicht score plaatsen 1ste graad B</t>
  </si>
  <si>
    <t>Gewicht score plaatsen ASO</t>
  </si>
  <si>
    <t>Gewicht score plaatsen BSO</t>
  </si>
  <si>
    <t>Gewicht score plaatsen TSO</t>
  </si>
  <si>
    <t>Gewicht score plaatsen KSO</t>
  </si>
  <si>
    <t>Gewicht score plaatsen HBO of OKAN</t>
  </si>
  <si>
    <t>Drempel meetellen plaatsen 1ste graad B</t>
  </si>
  <si>
    <t>Drempel meetellen plaatsen ASO</t>
  </si>
  <si>
    <t>Drempel meetellen plaatsen BSO</t>
  </si>
  <si>
    <t>Drempel meetellen plaatsen TSO</t>
  </si>
  <si>
    <t>Drempel meetellen plaatsen KSO</t>
  </si>
  <si>
    <t>Drempel meetellen plaatsen HBO of OKAN</t>
  </si>
  <si>
    <t>Relatief tekort 1ste graad A-stroom</t>
  </si>
  <si>
    <t>Geen</t>
  </si>
  <si>
    <t>Tekort</t>
  </si>
  <si>
    <t xml:space="preserve">Het gewicht op basis van de relatieve of absolute tekorten wordt enkel toegekend zolang het geplande aantal plaatsen niet groter is dan het te verwachten absolute tekort. Met volgende uitzonderingen:  </t>
  </si>
  <si>
    <t xml:space="preserve">1. </t>
  </si>
  <si>
    <t xml:space="preserve">2. </t>
  </si>
  <si>
    <r>
      <t xml:space="preserve">Door vervolgens het geplande aantal plaatsen aan de hand van uw projectvoorstel in te vullen in </t>
    </r>
    <r>
      <rPr>
        <u/>
        <sz val="11"/>
        <color theme="1"/>
        <rFont val="Calibri"/>
        <family val="2"/>
        <scheme val="minor"/>
      </rPr>
      <t>kolommen B tot H</t>
    </r>
    <r>
      <rPr>
        <sz val="11"/>
        <color theme="1"/>
        <rFont val="Calibri"/>
        <family val="2"/>
        <scheme val="minor"/>
      </rPr>
      <t xml:space="preserve"> geeft u de spreiding over de onderwijsvormen aan van deze geplande bijkomende plaatsen. Let er wel op om daarvoor de rij te kiezen met in </t>
    </r>
    <r>
      <rPr>
        <u/>
        <sz val="11"/>
        <color theme="1"/>
        <rFont val="Calibri"/>
        <family val="2"/>
        <scheme val="minor"/>
      </rPr>
      <t>kolom A</t>
    </r>
    <r>
      <rPr>
        <sz val="11"/>
        <color theme="1"/>
        <rFont val="Calibri"/>
        <family val="2"/>
        <scheme val="minor"/>
      </rPr>
      <t xml:space="preserve"> de onderwijszone, waarin de geplande plaatsen via uw projectvoorstel voorzien worden. De </t>
    </r>
    <r>
      <rPr>
        <u/>
        <sz val="11"/>
        <color theme="1"/>
        <rFont val="Calibri"/>
        <family val="2"/>
        <scheme val="minor"/>
      </rPr>
      <t>projectscore en het bijbehorende label</t>
    </r>
    <r>
      <rPr>
        <sz val="11"/>
        <color theme="1"/>
        <rFont val="Calibri"/>
        <family val="2"/>
        <scheme val="minor"/>
      </rPr>
      <t xml:space="preserve"> voor uw projectvoorstel wordt vervolgens automatisch berekend zoals hieronder verder toegelicht, en automatisch weergegeven op basis van zowel het relatieve als het absolute tekort. </t>
    </r>
  </si>
  <si>
    <t>1ste graad A-stroom</t>
  </si>
  <si>
    <t>1ste graad B-stroom</t>
  </si>
  <si>
    <t>ASO</t>
  </si>
  <si>
    <t>BSO</t>
  </si>
  <si>
    <t>TSO</t>
  </si>
  <si>
    <t>KSO</t>
  </si>
  <si>
    <t>HBO en OKAN</t>
  </si>
  <si>
    <t>Ratio toegepast op drempel voor toekennen van deelscore 4 tot 1 op niveau onderwijsvorm</t>
  </si>
  <si>
    <t>Te verwachten tekort in 2027-2028</t>
  </si>
  <si>
    <t>Maximaal aantal mee te tellen plaatsen in deelscores</t>
  </si>
  <si>
    <t>Ratio toegepast op drempel voor toekennen van deelscore 4 tot 1</t>
  </si>
  <si>
    <r>
      <t xml:space="preserve">In  kolommen AF tot AM staat het te </t>
    </r>
    <r>
      <rPr>
        <b/>
        <sz val="11"/>
        <color theme="1"/>
        <rFont val="Calibri"/>
        <family val="2"/>
        <scheme val="minor"/>
      </rPr>
      <t xml:space="preserve">verwachten tekort tegen schooljaar 2027-2028 op niveau onderwijszone en op niveau onderwijsvorm </t>
    </r>
    <r>
      <rPr>
        <sz val="11"/>
        <color theme="1"/>
        <rFont val="Calibri"/>
        <family val="2"/>
        <scheme val="minor"/>
      </rPr>
      <t xml:space="preserve">volgens de capaciteitsmonitor (editie 2021) na verrijking aan zowel de vraag- als de aanbodzijde, </t>
    </r>
    <r>
      <rPr>
        <b/>
        <sz val="11"/>
        <color theme="1"/>
        <rFont val="Calibri"/>
        <family val="2"/>
        <scheme val="minor"/>
      </rPr>
      <t>uitgedrukt als absoluut tekort</t>
    </r>
    <r>
      <rPr>
        <sz val="11"/>
        <color theme="1"/>
        <rFont val="Calibri"/>
        <family val="2"/>
        <scheme val="minor"/>
      </rPr>
      <t xml:space="preserve">. </t>
    </r>
  </si>
  <si>
    <r>
      <t xml:space="preserve">In kolommen AO tot AV staat het </t>
    </r>
    <r>
      <rPr>
        <b/>
        <sz val="11"/>
        <color theme="1"/>
        <rFont val="Calibri"/>
        <family val="2"/>
        <scheme val="minor"/>
      </rPr>
      <t xml:space="preserve">te verwachten tekort tegen schooljaar 2027-2028 op niveau onderwijszone en op niveau onderwijsvorm </t>
    </r>
    <r>
      <rPr>
        <sz val="11"/>
        <color theme="1"/>
        <rFont val="Calibri"/>
        <family val="2"/>
        <scheme val="minor"/>
      </rPr>
      <t xml:space="preserve">volgens de capaciteitsmonitor (editie 2021) na verrijking aan zowel de vraag- als de aanbodzijde, </t>
    </r>
    <r>
      <rPr>
        <b/>
        <sz val="11"/>
        <color theme="1"/>
        <rFont val="Calibri"/>
        <family val="2"/>
        <scheme val="minor"/>
      </rPr>
      <t>uitgedrukt als relatief tekort</t>
    </r>
    <r>
      <rPr>
        <sz val="11"/>
        <color theme="1"/>
        <rFont val="Calibri"/>
        <family val="2"/>
        <scheme val="minor"/>
      </rPr>
      <t xml:space="preserve">. </t>
    </r>
  </si>
  <si>
    <t xml:space="preserve">Op basis van de criteria in bovenstaande tabel bevatten kolommen AX tot BD voor elke onderwijszone en daarbinnen voor elke onderwijsvorm het gehanteerde gewicht bij het bepalen van de score op basis van de relatieve tekorten. </t>
  </si>
  <si>
    <t xml:space="preserve">Op basis van de criteria in bovenstaande tabel bevatten kolommen BF tot BL voor elke onderwijszone en daarbinnen voor elke onderwijsvorm het gehanteerde gewicht bij het bepalen van de score op basis van de absolute tekorten. </t>
  </si>
  <si>
    <t xml:space="preserve">Voor extra plaatsen 1ste graad B-stroom wordt geen bovengrens gehanteerd voor het toekennen van het gewicht in bovenstaande tabellen. </t>
  </si>
  <si>
    <t xml:space="preserve">Voor extra plaatsen KSO of HBO en OKAN in onderwijszones zonder aanbod daarvan (op basis van capaciteitsmonitor 2021) wordt een bovengrens van 400 plaatsen gehanteerd voor het toekennen van het gewicht in bovenstaande tabellen.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</si>
</sst>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9"/>
      <name val="Calibri"/>
      <family val="2"/>
      <scheme val="minor"/>
    </font>
    <font>
      <sz val="9"/>
      <color theme="1"/>
      <name val="Calibri"/>
      <family val="2"/>
      <scheme val="minor"/>
    </font>
    <font>
      <b/>
      <sz val="11"/>
      <color theme="1"/>
      <name val="Calibri"/>
      <family val="2"/>
      <scheme val="minor"/>
    </font>
    <font>
      <u/>
      <sz val="11"/>
      <color theme="1"/>
      <name val="Calibri"/>
      <family val="2"/>
      <scheme val="minor"/>
    </font>
    <font>
      <b/>
      <sz val="9"/>
      <color theme="1"/>
      <name val="Calibri"/>
      <family val="2"/>
      <scheme val="minor"/>
    </font>
    <font>
      <sz val="8"/>
      <name val="Calibri"/>
      <family val="2"/>
      <scheme val="minor"/>
    </font>
    <font>
      <sz val="9"/>
      <name val="Calibri"/>
      <family val="2"/>
      <scheme val="minor"/>
    </font>
    <font>
      <u/>
      <sz val="16"/>
      <color theme="4"/>
      <name val="Calibri"/>
      <family val="2"/>
      <scheme val="minor"/>
    </font>
    <font>
      <b/>
      <sz val="14"/>
      <name val="Calibri"/>
      <family val="2"/>
      <scheme val="minor"/>
    </font>
    <font>
      <b/>
      <sz val="14"/>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59999389629810485"/>
        <bgColor indexed="64"/>
      </patternFill>
    </fill>
  </fills>
  <borders count="7">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0" xfId="0" applyAlignment="1">
      <alignment horizontal="left"/>
    </xf>
    <xf numFmtId="0" fontId="2" fillId="0" borderId="3" xfId="0" applyFont="1" applyFill="1" applyBorder="1" applyAlignment="1">
      <alignment horizontal="center" vertical="center" wrapText="1"/>
    </xf>
    <xf numFmtId="0" fontId="0" fillId="0" borderId="0" xfId="0" applyAlignment="1">
      <alignment horizontal="left" vertical="top" wrapText="1"/>
    </xf>
    <xf numFmtId="0" fontId="2" fillId="0" borderId="0" xfId="0" applyFont="1" applyBorder="1" applyAlignment="1">
      <alignment horizontal="left" vertical="center" wrapText="1"/>
    </xf>
    <xf numFmtId="0" fontId="0" fillId="0" borderId="0" xfId="0" applyAlignment="1">
      <alignment vertical="top" wrapText="1"/>
    </xf>
    <xf numFmtId="0" fontId="2" fillId="2"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Border="1" applyAlignment="1">
      <alignment horizontal="center"/>
    </xf>
    <xf numFmtId="0" fontId="3" fillId="0" borderId="3" xfId="0" applyFont="1" applyBorder="1" applyAlignment="1">
      <alignment horizontal="center"/>
    </xf>
    <xf numFmtId="9" fontId="3" fillId="0" borderId="3" xfId="0" applyNumberFormat="1" applyFont="1" applyBorder="1" applyAlignment="1">
      <alignment horizontal="center"/>
    </xf>
    <xf numFmtId="0" fontId="8" fillId="0" borderId="3" xfId="0" applyFont="1" applyFill="1" applyBorder="1" applyAlignment="1">
      <alignment horizontal="center" vertical="center" wrapText="1"/>
    </xf>
    <xf numFmtId="0" fontId="3" fillId="0" borderId="3" xfId="0" applyFont="1" applyFill="1" applyBorder="1" applyAlignment="1">
      <alignment horizontal="center"/>
    </xf>
    <xf numFmtId="0" fontId="0" fillId="0" borderId="0" xfId="0" applyAlignment="1">
      <alignment horizontal="left" vertical="top" wrapText="1"/>
    </xf>
    <xf numFmtId="0" fontId="0" fillId="0" borderId="0" xfId="0" applyBorder="1"/>
    <xf numFmtId="0" fontId="9" fillId="0" borderId="0" xfId="0" applyFont="1"/>
    <xf numFmtId="0" fontId="3" fillId="7" borderId="3" xfId="0" applyFont="1" applyFill="1" applyBorder="1" applyAlignment="1" applyProtection="1">
      <alignment horizontal="center"/>
      <protection locked="0"/>
    </xf>
    <xf numFmtId="0" fontId="2" fillId="2" borderId="2" xfId="0" applyFont="1" applyFill="1" applyBorder="1" applyAlignment="1" applyProtection="1">
      <alignment horizontal="right" vertical="center" wrapText="1"/>
    </xf>
    <xf numFmtId="0" fontId="2" fillId="0" borderId="3" xfId="0" applyFont="1" applyBorder="1" applyAlignment="1" applyProtection="1">
      <alignment vertical="center" wrapText="1"/>
    </xf>
    <xf numFmtId="0" fontId="2" fillId="6"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center"/>
    </xf>
    <xf numFmtId="3" fontId="6" fillId="5" borderId="0" xfId="0" applyNumberFormat="1" applyFont="1" applyFill="1" applyProtection="1"/>
    <xf numFmtId="1" fontId="6" fillId="5" borderId="0" xfId="0" applyNumberFormat="1" applyFont="1" applyFill="1" applyProtection="1"/>
    <xf numFmtId="164" fontId="6" fillId="5" borderId="0" xfId="1" applyNumberFormat="1" applyFont="1" applyFill="1" applyBorder="1" applyAlignment="1" applyProtection="1">
      <alignment horizontal="right"/>
    </xf>
    <xf numFmtId="1" fontId="3" fillId="0" borderId="0" xfId="1" applyNumberFormat="1" applyFont="1" applyFill="1" applyAlignment="1" applyProtection="1">
      <alignment horizontal="center"/>
    </xf>
    <xf numFmtId="164" fontId="3" fillId="0" borderId="0" xfId="1" applyNumberFormat="1" applyFont="1" applyAlignment="1" applyProtection="1">
      <alignment horizontal="right"/>
    </xf>
    <xf numFmtId="0" fontId="2" fillId="4"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0" fillId="0" borderId="3" xfId="0" applyBorder="1" applyAlignment="1" applyProtection="1">
      <alignment horizontal="center"/>
    </xf>
    <xf numFmtId="0" fontId="3" fillId="0" borderId="3" xfId="0" applyFont="1" applyBorder="1" applyAlignment="1" applyProtection="1">
      <alignment horizontal="center"/>
    </xf>
    <xf numFmtId="0" fontId="3" fillId="0" borderId="3"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3" fontId="6" fillId="5" borderId="3" xfId="0" applyNumberFormat="1" applyFont="1" applyFill="1" applyBorder="1" applyProtection="1"/>
    <xf numFmtId="1" fontId="6" fillId="5" borderId="3" xfId="0" applyNumberFormat="1" applyFont="1" applyFill="1" applyBorder="1" applyProtection="1"/>
    <xf numFmtId="164" fontId="6" fillId="5" borderId="3" xfId="1" applyNumberFormat="1" applyFont="1" applyFill="1" applyBorder="1" applyAlignment="1" applyProtection="1">
      <alignment horizontal="right"/>
    </xf>
    <xf numFmtId="9" fontId="3" fillId="0" borderId="3" xfId="0" applyNumberFormat="1" applyFont="1" applyFill="1" applyBorder="1" applyAlignment="1" applyProtection="1">
      <alignment horizontal="center" vertical="center"/>
    </xf>
    <xf numFmtId="0" fontId="8" fillId="4" borderId="3" xfId="0" applyFont="1" applyFill="1" applyBorder="1" applyAlignment="1" applyProtection="1">
      <alignment horizontal="left" vertical="center" wrapText="1"/>
    </xf>
    <xf numFmtId="9" fontId="3" fillId="0" borderId="3" xfId="0" applyNumberFormat="1" applyFont="1" applyBorder="1" applyAlignment="1">
      <alignment horizontal="center" vertical="center"/>
    </xf>
    <xf numFmtId="0" fontId="2" fillId="4" borderId="3" xfId="0" applyFont="1" applyFill="1" applyBorder="1" applyAlignment="1" applyProtection="1">
      <alignment horizontal="right" vertical="center" wrapText="1"/>
    </xf>
    <xf numFmtId="0" fontId="2" fillId="5" borderId="3" xfId="0" applyFont="1" applyFill="1" applyBorder="1" applyAlignment="1" applyProtection="1">
      <alignment horizontal="right" vertical="center" wrapText="1"/>
    </xf>
    <xf numFmtId="0" fontId="2" fillId="0" borderId="3" xfId="0" applyFont="1" applyBorder="1" applyAlignment="1" applyProtection="1">
      <alignment horizontal="center" vertical="center" wrapText="1"/>
    </xf>
    <xf numFmtId="0" fontId="2" fillId="3" borderId="3" xfId="0" applyFont="1" applyFill="1" applyBorder="1" applyAlignment="1" applyProtection="1">
      <alignment horizontal="right" vertical="center" wrapText="1"/>
    </xf>
    <xf numFmtId="0" fontId="3" fillId="0" borderId="3" xfId="0" applyFont="1" applyFill="1" applyBorder="1" applyProtection="1"/>
    <xf numFmtId="165" fontId="3" fillId="0" borderId="3" xfId="0" applyNumberFormat="1" applyFont="1" applyFill="1" applyBorder="1" applyAlignment="1" applyProtection="1">
      <alignment horizontal="center"/>
    </xf>
    <xf numFmtId="3" fontId="3" fillId="0" borderId="3" xfId="0" applyNumberFormat="1" applyFont="1" applyFill="1" applyBorder="1" applyProtection="1"/>
    <xf numFmtId="3" fontId="3" fillId="0" borderId="3" xfId="0" applyNumberFormat="1" applyFont="1" applyFill="1" applyBorder="1" applyAlignment="1" applyProtection="1">
      <alignment horizontal="right"/>
    </xf>
    <xf numFmtId="164" fontId="3" fillId="0" borderId="3" xfId="1" applyNumberFormat="1" applyFont="1" applyFill="1" applyBorder="1" applyProtection="1"/>
    <xf numFmtId="164" fontId="3" fillId="0" borderId="3" xfId="1" applyNumberFormat="1" applyFont="1" applyFill="1" applyBorder="1" applyAlignment="1" applyProtection="1">
      <alignment horizontal="right"/>
    </xf>
    <xf numFmtId="1" fontId="3" fillId="0" borderId="3" xfId="1" applyNumberFormat="1" applyFont="1" applyFill="1" applyBorder="1" applyAlignment="1" applyProtection="1">
      <alignment horizontal="center"/>
    </xf>
    <xf numFmtId="0" fontId="0" fillId="0" borderId="0" xfId="0" applyFill="1" applyProtection="1"/>
    <xf numFmtId="0" fontId="3" fillId="0" borderId="3" xfId="0" applyFont="1" applyBorder="1" applyProtection="1"/>
    <xf numFmtId="0" fontId="2" fillId="4" borderId="2" xfId="0" applyFont="1" applyFill="1" applyBorder="1" applyAlignment="1" applyProtection="1">
      <alignment horizontal="right" vertical="center" wrapText="1"/>
    </xf>
    <xf numFmtId="0" fontId="2" fillId="5" borderId="2" xfId="0" applyFont="1" applyFill="1" applyBorder="1" applyAlignment="1" applyProtection="1">
      <alignment horizontal="right" vertical="center" wrapText="1"/>
    </xf>
    <xf numFmtId="0" fontId="2" fillId="0" borderId="2"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3" borderId="2" xfId="0" applyFont="1" applyFill="1" applyBorder="1" applyAlignment="1" applyProtection="1">
      <alignment horizontal="right" vertical="center" wrapText="1"/>
    </xf>
    <xf numFmtId="0" fontId="3" fillId="0" borderId="0" xfId="0" applyFont="1" applyAlignment="1" applyProtection="1">
      <alignment horizontal="center"/>
    </xf>
    <xf numFmtId="0" fontId="3" fillId="0" borderId="0" xfId="0" applyFont="1" applyFill="1" applyProtection="1"/>
    <xf numFmtId="3" fontId="3" fillId="0" borderId="0" xfId="0" applyNumberFormat="1" applyFont="1" applyFill="1" applyProtection="1"/>
    <xf numFmtId="3" fontId="3" fillId="0" borderId="0" xfId="0" applyNumberFormat="1" applyFont="1" applyFill="1" applyAlignment="1" applyProtection="1">
      <alignment horizontal="right"/>
    </xf>
    <xf numFmtId="164" fontId="3" fillId="0" borderId="0" xfId="1" applyNumberFormat="1" applyFont="1" applyFill="1" applyProtection="1"/>
    <xf numFmtId="164" fontId="3" fillId="0" borderId="0" xfId="1" applyNumberFormat="1" applyFont="1" applyFill="1" applyAlignment="1" applyProtection="1">
      <alignment horizontal="right"/>
    </xf>
    <xf numFmtId="0" fontId="3" fillId="0" borderId="0" xfId="0" applyFont="1" applyProtection="1"/>
    <xf numFmtId="3" fontId="3" fillId="0" borderId="0" xfId="0" applyNumberFormat="1" applyFont="1" applyFill="1" applyAlignment="1" applyProtection="1">
      <alignment horizontal="center"/>
    </xf>
    <xf numFmtId="3" fontId="3" fillId="10" borderId="0" xfId="0" applyNumberFormat="1" applyFont="1" applyFill="1" applyAlignment="1" applyProtection="1">
      <alignment horizontal="center"/>
    </xf>
    <xf numFmtId="3" fontId="3" fillId="5" borderId="0" xfId="0" applyNumberFormat="1" applyFont="1" applyFill="1" applyAlignment="1" applyProtection="1">
      <alignment horizontal="center"/>
    </xf>
    <xf numFmtId="3" fontId="3" fillId="0" borderId="3" xfId="0" applyNumberFormat="1" applyFont="1" applyFill="1" applyBorder="1" applyAlignment="1" applyProtection="1">
      <alignment horizontal="center"/>
    </xf>
    <xf numFmtId="0" fontId="0" fillId="5" borderId="3" xfId="0" applyFill="1" applyBorder="1" applyAlignment="1" applyProtection="1">
      <alignment horizontal="center"/>
    </xf>
    <xf numFmtId="0" fontId="0" fillId="0" borderId="0" xfId="0" applyAlignment="1">
      <alignment horizontal="left" vertical="top" wrapText="1"/>
    </xf>
    <xf numFmtId="0" fontId="0" fillId="5" borderId="3" xfId="0" applyFill="1" applyBorder="1" applyAlignment="1" applyProtection="1">
      <alignment horizontal="center"/>
      <protection locked="0"/>
    </xf>
    <xf numFmtId="9" fontId="3" fillId="0" borderId="3" xfId="0" applyNumberFormat="1" applyFont="1" applyFill="1" applyBorder="1" applyAlignment="1">
      <alignment horizontal="center"/>
    </xf>
    <xf numFmtId="0" fontId="3" fillId="0" borderId="3" xfId="0" applyFont="1" applyBorder="1" applyAlignment="1" applyProtection="1">
      <alignment horizontal="center" vertical="top"/>
    </xf>
    <xf numFmtId="9" fontId="3" fillId="9" borderId="3" xfId="0" applyNumberFormat="1" applyFont="1" applyFill="1" applyBorder="1" applyAlignment="1" applyProtection="1">
      <alignment horizontal="center" vertical="top"/>
      <protection locked="0"/>
    </xf>
    <xf numFmtId="9" fontId="3" fillId="8" borderId="3" xfId="0" applyNumberFormat="1" applyFont="1" applyFill="1" applyBorder="1" applyAlignment="1" applyProtection="1">
      <alignment horizontal="center" vertical="top"/>
      <protection locked="0"/>
    </xf>
    <xf numFmtId="9" fontId="3" fillId="0" borderId="3" xfId="0" applyNumberFormat="1" applyFont="1" applyBorder="1" applyAlignment="1" applyProtection="1">
      <alignment horizontal="center" vertical="top"/>
    </xf>
    <xf numFmtId="0" fontId="3" fillId="8" borderId="3" xfId="0" applyFont="1" applyFill="1" applyBorder="1" applyAlignment="1" applyProtection="1">
      <alignment horizontal="center" vertical="top"/>
      <protection locked="0"/>
    </xf>
    <xf numFmtId="0" fontId="3" fillId="0" borderId="3" xfId="0" applyFont="1" applyFill="1" applyBorder="1" applyAlignment="1" applyProtection="1">
      <alignment horizontal="center" vertical="top"/>
    </xf>
    <xf numFmtId="0" fontId="8" fillId="0" borderId="3"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Alignment="1" applyProtection="1">
      <alignment horizontal="center" vertical="top"/>
    </xf>
    <xf numFmtId="0" fontId="2" fillId="4" borderId="3" xfId="0" applyFont="1" applyFill="1" applyBorder="1" applyAlignment="1" applyProtection="1">
      <alignment horizontal="left" vertical="top" wrapText="1"/>
    </xf>
    <xf numFmtId="9" fontId="3" fillId="0" borderId="3" xfId="0" applyNumberFormat="1" applyFont="1" applyFill="1" applyBorder="1" applyAlignment="1" applyProtection="1">
      <alignment horizontal="center" vertical="top"/>
    </xf>
    <xf numFmtId="0" fontId="0" fillId="0" borderId="0" xfId="0" applyFill="1" applyBorder="1" applyAlignment="1">
      <alignment horizontal="right" vertical="top" wrapText="1"/>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0" borderId="0"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Fill="1" applyBorder="1" applyAlignment="1">
      <alignment horizontal="left" vertical="top" wrapText="1"/>
    </xf>
    <xf numFmtId="1" fontId="6" fillId="5" borderId="0" xfId="0" applyNumberFormat="1" applyFont="1" applyFill="1" applyAlignment="1" applyProtection="1">
      <alignment horizontal="center"/>
    </xf>
    <xf numFmtId="0" fontId="10" fillId="0" borderId="3" xfId="0" applyFont="1" applyBorder="1" applyAlignment="1" applyProtection="1">
      <alignment horizontal="left" vertical="center"/>
    </xf>
    <xf numFmtId="0" fontId="11" fillId="7" borderId="3" xfId="0" applyFont="1" applyFill="1" applyBorder="1" applyAlignment="1" applyProtection="1">
      <alignment horizontal="left" vertical="center"/>
      <protection locked="0"/>
    </xf>
    <xf numFmtId="1" fontId="6" fillId="5" borderId="3" xfId="0" applyNumberFormat="1" applyFont="1" applyFill="1" applyBorder="1" applyAlignment="1" applyProtection="1">
      <alignment horizontal="center"/>
    </xf>
    <xf numFmtId="0" fontId="0" fillId="0" borderId="0" xfId="0" applyFont="1" applyFill="1" applyBorder="1" applyAlignment="1">
      <alignment horizontal="left" vertical="top" wrapText="1"/>
    </xf>
  </cellXfs>
  <cellStyles count="2">
    <cellStyle name="Procent" xfId="1" builtinId="5"/>
    <cellStyle name="Standaard" xfId="0" builtinId="0"/>
  </cellStyles>
  <dxfs count="198">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A50021"/>
        </patternFill>
      </fill>
    </dxf>
    <dxf>
      <font>
        <color rgb="FF9C0006"/>
      </font>
      <fill>
        <patternFill>
          <bgColor rgb="FFFFC7CE"/>
        </patternFill>
      </fill>
    </dxf>
    <dxf>
      <font>
        <color theme="0"/>
      </font>
      <fill>
        <patternFill>
          <bgColor rgb="FFFF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09493-D68B-4744-B858-CD33F8E36DA8}">
  <sheetPr>
    <pageSetUpPr fitToPage="1"/>
  </sheetPr>
  <dimension ref="A1:C11"/>
  <sheetViews>
    <sheetView zoomScale="115" workbookViewId="0">
      <pane ySplit="2" topLeftCell="A3" activePane="bottomLeft" state="frozen"/>
      <selection pane="bottomLeft" activeCell="A2" sqref="A2"/>
    </sheetView>
  </sheetViews>
  <sheetFormatPr defaultRowHeight="14.4" x14ac:dyDescent="0.3"/>
  <cols>
    <col min="1" max="1" width="12.33203125" customWidth="1"/>
    <col min="2" max="2" width="97.88671875" style="1" customWidth="1"/>
  </cols>
  <sheetData>
    <row r="1" spans="1:3" ht="21" x14ac:dyDescent="0.4">
      <c r="A1" s="15" t="s">
        <v>130</v>
      </c>
      <c r="B1" s="4"/>
    </row>
    <row r="2" spans="1:3" x14ac:dyDescent="0.3">
      <c r="A2" s="14"/>
      <c r="B2" s="4"/>
    </row>
    <row r="3" spans="1:3" ht="90.6" customHeight="1" x14ac:dyDescent="0.3">
      <c r="A3" s="88" t="s">
        <v>53</v>
      </c>
      <c r="B3" s="88"/>
    </row>
    <row r="4" spans="1:3" x14ac:dyDescent="0.3">
      <c r="B4" s="4"/>
    </row>
    <row r="5" spans="1:3" ht="93" customHeight="1" x14ac:dyDescent="0.3">
      <c r="A5" s="89" t="s">
        <v>131</v>
      </c>
      <c r="B5" s="89"/>
    </row>
    <row r="6" spans="1:3" x14ac:dyDescent="0.3">
      <c r="A6" s="3"/>
      <c r="B6" s="3"/>
    </row>
    <row r="7" spans="1:3" ht="60.6" customHeight="1" x14ac:dyDescent="0.3">
      <c r="B7" s="5" t="s">
        <v>120</v>
      </c>
      <c r="C7" s="5"/>
    </row>
    <row r="8" spans="1:3" ht="49.8" customHeight="1" x14ac:dyDescent="0.3">
      <c r="B8" s="5" t="s">
        <v>121</v>
      </c>
    </row>
    <row r="9" spans="1:3" x14ac:dyDescent="0.3">
      <c r="B9" s="4"/>
    </row>
    <row r="10" spans="1:3" ht="132" customHeight="1" x14ac:dyDescent="0.3">
      <c r="A10" s="89" t="s">
        <v>108</v>
      </c>
      <c r="B10" s="89"/>
    </row>
    <row r="11" spans="1:3" x14ac:dyDescent="0.3">
      <c r="B11" s="4"/>
    </row>
  </sheetData>
  <mergeCells count="3">
    <mergeCell ref="A3:B3"/>
    <mergeCell ref="A5:B5"/>
    <mergeCell ref="A10:B10"/>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D4174-AA82-45A8-888E-DA6F365CC711}">
  <sheetPr>
    <pageSetUpPr fitToPage="1"/>
  </sheetPr>
  <dimension ref="A1:K57"/>
  <sheetViews>
    <sheetView tabSelected="1" zoomScale="108" zoomScaleNormal="145" workbookViewId="0">
      <selection activeCell="A2" sqref="A2"/>
    </sheetView>
  </sheetViews>
  <sheetFormatPr defaultRowHeight="14.4" x14ac:dyDescent="0.3"/>
  <cols>
    <col min="1" max="1" width="9.6640625" customWidth="1"/>
    <col min="2" max="2" width="24.21875" style="1" customWidth="1"/>
    <col min="3" max="3" width="14.21875" style="1" customWidth="1"/>
    <col min="4" max="8" width="14.21875" customWidth="1"/>
    <col min="9" max="9" width="12.77734375" customWidth="1"/>
    <col min="10" max="10" width="13.88671875" customWidth="1"/>
    <col min="11" max="11" width="12.109375" customWidth="1"/>
  </cols>
  <sheetData>
    <row r="1" spans="1:11" ht="21" x14ac:dyDescent="0.4">
      <c r="A1" s="15" t="s">
        <v>129</v>
      </c>
      <c r="B1" s="4"/>
      <c r="C1" s="4"/>
      <c r="D1" s="14"/>
      <c r="E1" s="14"/>
      <c r="F1" s="14"/>
      <c r="G1" s="14"/>
      <c r="H1" s="14"/>
      <c r="I1" s="14"/>
      <c r="J1" s="14"/>
      <c r="K1" s="14"/>
    </row>
    <row r="2" spans="1:11" x14ac:dyDescent="0.3">
      <c r="A2" s="14"/>
      <c r="B2" s="4"/>
      <c r="C2" s="4"/>
      <c r="D2" s="14"/>
      <c r="E2" s="14"/>
      <c r="F2" s="14"/>
      <c r="G2" s="14"/>
      <c r="H2" s="14"/>
      <c r="I2" s="14"/>
      <c r="J2" s="14"/>
      <c r="K2" s="14"/>
    </row>
    <row r="3" spans="1:11" ht="51.6" customHeight="1" x14ac:dyDescent="0.3">
      <c r="A3" s="90" t="s">
        <v>137</v>
      </c>
      <c r="B3" s="90"/>
      <c r="C3" s="90"/>
      <c r="D3" s="90"/>
      <c r="E3" s="90"/>
      <c r="F3" s="90"/>
      <c r="G3" s="90"/>
      <c r="H3" s="90"/>
      <c r="I3" s="90"/>
      <c r="J3" s="90"/>
      <c r="K3" s="90"/>
    </row>
    <row r="4" spans="1:11" ht="66" customHeight="1" x14ac:dyDescent="0.3">
      <c r="A4" s="91" t="s">
        <v>165</v>
      </c>
      <c r="B4" s="92"/>
      <c r="C4" s="92"/>
      <c r="D4" s="92"/>
      <c r="E4" s="92"/>
      <c r="F4" s="92"/>
      <c r="G4" s="92"/>
      <c r="H4" s="92"/>
      <c r="I4" s="92"/>
      <c r="J4" s="92"/>
      <c r="K4" s="93"/>
    </row>
    <row r="5" spans="1:11" x14ac:dyDescent="0.3">
      <c r="A5" s="14"/>
      <c r="B5" s="4"/>
      <c r="C5" s="4"/>
      <c r="D5" s="14"/>
      <c r="E5" s="14"/>
      <c r="F5" s="14"/>
      <c r="G5" s="14"/>
      <c r="H5" s="14"/>
      <c r="I5" s="14"/>
      <c r="J5" s="14"/>
      <c r="K5" s="14"/>
    </row>
    <row r="6" spans="1:11" ht="76.8" customHeight="1" x14ac:dyDescent="0.3">
      <c r="A6" s="95" t="s">
        <v>133</v>
      </c>
      <c r="B6" s="96"/>
      <c r="C6" s="96"/>
      <c r="D6" s="96"/>
      <c r="E6" s="96"/>
      <c r="F6" s="96"/>
      <c r="G6" s="96"/>
      <c r="H6" s="96"/>
      <c r="I6" s="96"/>
      <c r="J6" s="96"/>
      <c r="K6" s="97"/>
    </row>
    <row r="7" spans="1:11" x14ac:dyDescent="0.3">
      <c r="A7" s="14"/>
      <c r="B7" s="4"/>
      <c r="C7" s="4"/>
      <c r="D7" s="14"/>
      <c r="E7" s="14"/>
      <c r="F7" s="14"/>
      <c r="G7" s="14"/>
      <c r="H7" s="14"/>
      <c r="I7" s="14"/>
      <c r="J7" s="14"/>
      <c r="K7" s="14"/>
    </row>
    <row r="8" spans="1:11" ht="33" customHeight="1" x14ac:dyDescent="0.3">
      <c r="A8" s="94" t="s">
        <v>177</v>
      </c>
      <c r="B8" s="94"/>
      <c r="C8" s="94"/>
      <c r="D8" s="94"/>
      <c r="E8" s="94"/>
      <c r="F8" s="94"/>
      <c r="G8" s="94"/>
      <c r="H8" s="94"/>
      <c r="I8" s="94"/>
      <c r="J8" s="94"/>
      <c r="K8" s="94"/>
    </row>
    <row r="9" spans="1:11" x14ac:dyDescent="0.3">
      <c r="A9" s="14"/>
      <c r="B9" s="4"/>
      <c r="C9" s="4"/>
      <c r="D9" s="14"/>
      <c r="E9" s="14"/>
      <c r="F9" s="14"/>
      <c r="G9" s="14"/>
      <c r="H9" s="14"/>
      <c r="I9" s="14"/>
      <c r="J9" s="14"/>
      <c r="K9" s="14"/>
    </row>
    <row r="10" spans="1:11" ht="34.200000000000003" customHeight="1" x14ac:dyDescent="0.3">
      <c r="A10" s="94" t="s">
        <v>178</v>
      </c>
      <c r="B10" s="94"/>
      <c r="C10" s="94"/>
      <c r="D10" s="94"/>
      <c r="E10" s="94"/>
      <c r="F10" s="94"/>
      <c r="G10" s="94"/>
      <c r="H10" s="94"/>
      <c r="I10" s="94"/>
      <c r="J10" s="94"/>
      <c r="K10" s="94"/>
    </row>
    <row r="12" spans="1:11" ht="61.8" customHeight="1" x14ac:dyDescent="0.3">
      <c r="A12" s="89" t="s">
        <v>128</v>
      </c>
      <c r="B12" s="89"/>
      <c r="C12" s="89"/>
      <c r="D12" s="89"/>
      <c r="E12" s="89"/>
      <c r="F12" s="89"/>
      <c r="G12" s="89"/>
      <c r="H12" s="89"/>
      <c r="I12" s="89"/>
      <c r="J12" s="89"/>
      <c r="K12" s="89"/>
    </row>
    <row r="14" spans="1:11" ht="36.6" customHeight="1" x14ac:dyDescent="0.3">
      <c r="A14" s="89" t="s">
        <v>122</v>
      </c>
      <c r="B14" s="89"/>
      <c r="C14" s="89"/>
      <c r="D14" s="89"/>
      <c r="E14" s="89"/>
      <c r="F14" s="89"/>
      <c r="G14" s="89"/>
      <c r="H14" s="89"/>
      <c r="I14" s="89"/>
      <c r="J14" s="89"/>
      <c r="K14" s="89"/>
    </row>
    <row r="15" spans="1:11" x14ac:dyDescent="0.3">
      <c r="A15" s="13"/>
      <c r="B15" s="13"/>
      <c r="C15" s="71"/>
      <c r="D15" s="13"/>
      <c r="E15" s="13"/>
      <c r="F15" s="13"/>
      <c r="G15" s="13"/>
      <c r="H15" s="13"/>
      <c r="I15" s="13"/>
      <c r="J15" s="13"/>
      <c r="K15" s="13"/>
    </row>
    <row r="16" spans="1:11" x14ac:dyDescent="0.3">
      <c r="A16" s="89" t="s">
        <v>123</v>
      </c>
      <c r="B16" s="89"/>
      <c r="C16" s="89"/>
      <c r="D16" s="89"/>
      <c r="E16" s="89"/>
      <c r="F16" s="89"/>
      <c r="G16" s="89"/>
      <c r="H16" s="89"/>
      <c r="I16" s="89"/>
      <c r="J16" s="89"/>
      <c r="K16" s="89"/>
    </row>
    <row r="18" spans="1:11" ht="24" x14ac:dyDescent="0.3">
      <c r="B18" s="2" t="s">
        <v>93</v>
      </c>
      <c r="C18" s="6" t="s">
        <v>159</v>
      </c>
      <c r="D18" s="6" t="s">
        <v>94</v>
      </c>
      <c r="E18" s="6" t="s">
        <v>95</v>
      </c>
      <c r="F18" s="6" t="s">
        <v>96</v>
      </c>
      <c r="G18" s="6" t="s">
        <v>97</v>
      </c>
      <c r="H18" s="6" t="s">
        <v>98</v>
      </c>
      <c r="I18" s="6" t="s">
        <v>99</v>
      </c>
    </row>
    <row r="19" spans="1:11" x14ac:dyDescent="0.3">
      <c r="B19" s="9">
        <v>4</v>
      </c>
      <c r="C19" s="10">
        <v>0.2</v>
      </c>
      <c r="D19" s="10">
        <v>0.2</v>
      </c>
      <c r="E19" s="10">
        <v>0.2</v>
      </c>
      <c r="F19" s="10">
        <v>0.2</v>
      </c>
      <c r="G19" s="10">
        <v>0.2</v>
      </c>
      <c r="H19" s="10">
        <v>0.2</v>
      </c>
      <c r="I19" s="10">
        <v>0.2</v>
      </c>
    </row>
    <row r="20" spans="1:11" x14ac:dyDescent="0.3">
      <c r="B20" s="9">
        <v>3</v>
      </c>
      <c r="C20" s="73">
        <v>0.1</v>
      </c>
      <c r="D20" s="10">
        <v>0.1</v>
      </c>
      <c r="E20" s="10">
        <v>0.1</v>
      </c>
      <c r="F20" s="10">
        <v>0.1</v>
      </c>
      <c r="G20" s="10">
        <v>0.1</v>
      </c>
      <c r="H20" s="10">
        <v>0.1</v>
      </c>
      <c r="I20" s="10">
        <v>0.1</v>
      </c>
    </row>
    <row r="21" spans="1:11" x14ac:dyDescent="0.3">
      <c r="B21" s="9">
        <v>2</v>
      </c>
      <c r="C21" s="73">
        <v>0.05</v>
      </c>
      <c r="D21" s="10">
        <v>0.05</v>
      </c>
      <c r="E21" s="10">
        <v>0.05</v>
      </c>
      <c r="F21" s="10">
        <v>0.05</v>
      </c>
      <c r="G21" s="10">
        <v>0.05</v>
      </c>
      <c r="H21" s="10">
        <v>0.05</v>
      </c>
      <c r="I21" s="10">
        <v>0.05</v>
      </c>
    </row>
    <row r="22" spans="1:11" x14ac:dyDescent="0.3">
      <c r="B22" s="9">
        <v>1</v>
      </c>
      <c r="C22" s="10">
        <v>0</v>
      </c>
      <c r="D22" s="10">
        <v>0</v>
      </c>
      <c r="E22" s="10">
        <v>0</v>
      </c>
      <c r="F22" s="10">
        <v>0</v>
      </c>
      <c r="G22" s="10">
        <v>0</v>
      </c>
      <c r="H22" s="10">
        <v>0</v>
      </c>
      <c r="I22" s="10">
        <v>0</v>
      </c>
    </row>
    <row r="23" spans="1:11" x14ac:dyDescent="0.3">
      <c r="B23" s="12">
        <v>0</v>
      </c>
      <c r="C23" s="10" t="s">
        <v>105</v>
      </c>
      <c r="D23" s="10" t="s">
        <v>105</v>
      </c>
      <c r="E23" s="10" t="s">
        <v>105</v>
      </c>
      <c r="F23" s="10" t="s">
        <v>105</v>
      </c>
      <c r="G23" s="10" t="s">
        <v>105</v>
      </c>
      <c r="H23" s="10" t="s">
        <v>105</v>
      </c>
      <c r="I23" s="10" t="s">
        <v>105</v>
      </c>
    </row>
    <row r="24" spans="1:11" ht="24" x14ac:dyDescent="0.3">
      <c r="B24" s="11">
        <v>4</v>
      </c>
      <c r="C24" s="11" t="s">
        <v>52</v>
      </c>
      <c r="D24" s="11" t="s">
        <v>52</v>
      </c>
      <c r="E24" s="11" t="s">
        <v>52</v>
      </c>
      <c r="F24" s="11" t="s">
        <v>52</v>
      </c>
      <c r="G24" s="11" t="s">
        <v>52</v>
      </c>
      <c r="H24" s="11" t="s">
        <v>52</v>
      </c>
      <c r="I24" s="11" t="s">
        <v>52</v>
      </c>
    </row>
    <row r="25" spans="1:11" x14ac:dyDescent="0.3">
      <c r="B25"/>
      <c r="C25"/>
    </row>
    <row r="26" spans="1:11" ht="35.4" customHeight="1" x14ac:dyDescent="0.3">
      <c r="A26" s="89" t="s">
        <v>179</v>
      </c>
      <c r="B26" s="89"/>
      <c r="C26" s="89"/>
      <c r="D26" s="89"/>
      <c r="E26" s="89"/>
      <c r="F26" s="89"/>
      <c r="G26" s="89"/>
      <c r="H26" s="89"/>
      <c r="I26" s="89"/>
      <c r="J26" s="89"/>
      <c r="K26" s="89"/>
    </row>
    <row r="27" spans="1:11" x14ac:dyDescent="0.3">
      <c r="B27"/>
      <c r="C27"/>
    </row>
    <row r="28" spans="1:11" ht="33.6" customHeight="1" x14ac:dyDescent="0.3">
      <c r="A28" s="89" t="s">
        <v>135</v>
      </c>
      <c r="B28" s="89"/>
      <c r="C28" s="89"/>
      <c r="D28" s="89"/>
      <c r="E28" s="89"/>
      <c r="F28" s="89"/>
      <c r="G28" s="89"/>
      <c r="H28" s="89"/>
      <c r="I28" s="89"/>
      <c r="J28" s="89"/>
      <c r="K28" s="89"/>
    </row>
    <row r="29" spans="1:11" x14ac:dyDescent="0.3">
      <c r="B29"/>
      <c r="C29"/>
    </row>
    <row r="30" spans="1:11" ht="36" x14ac:dyDescent="0.3">
      <c r="B30" s="2" t="s">
        <v>93</v>
      </c>
      <c r="C30" s="7" t="s">
        <v>118</v>
      </c>
      <c r="D30" s="7" t="s">
        <v>106</v>
      </c>
      <c r="E30" s="7" t="s">
        <v>100</v>
      </c>
      <c r="F30" s="7" t="s">
        <v>101</v>
      </c>
      <c r="G30" s="7" t="s">
        <v>102</v>
      </c>
      <c r="H30" s="7" t="s">
        <v>103</v>
      </c>
      <c r="I30" s="7" t="s">
        <v>104</v>
      </c>
    </row>
    <row r="31" spans="1:11" x14ac:dyDescent="0.3">
      <c r="B31" s="9">
        <v>4</v>
      </c>
      <c r="C31" s="9">
        <v>400</v>
      </c>
      <c r="D31" s="9">
        <v>40</v>
      </c>
      <c r="E31" s="9">
        <v>400</v>
      </c>
      <c r="F31" s="9">
        <v>240</v>
      </c>
      <c r="G31" s="9">
        <v>300</v>
      </c>
      <c r="H31" s="9">
        <v>40</v>
      </c>
      <c r="I31" s="9">
        <v>40</v>
      </c>
    </row>
    <row r="32" spans="1:11" x14ac:dyDescent="0.3">
      <c r="B32" s="9">
        <v>3</v>
      </c>
      <c r="C32" s="9">
        <v>200</v>
      </c>
      <c r="D32" s="9">
        <v>20</v>
      </c>
      <c r="E32" s="9">
        <v>200</v>
      </c>
      <c r="F32" s="9">
        <v>120</v>
      </c>
      <c r="G32" s="9">
        <v>150</v>
      </c>
      <c r="H32" s="9">
        <v>20</v>
      </c>
      <c r="I32" s="9">
        <v>20</v>
      </c>
    </row>
    <row r="33" spans="1:11" x14ac:dyDescent="0.3">
      <c r="B33" s="9">
        <v>2</v>
      </c>
      <c r="C33" s="9">
        <v>100</v>
      </c>
      <c r="D33" s="9">
        <v>10</v>
      </c>
      <c r="E33" s="9">
        <v>100</v>
      </c>
      <c r="F33" s="9">
        <v>60</v>
      </c>
      <c r="G33" s="9">
        <v>75</v>
      </c>
      <c r="H33" s="9">
        <v>10</v>
      </c>
      <c r="I33" s="9">
        <v>10</v>
      </c>
    </row>
    <row r="34" spans="1:11" x14ac:dyDescent="0.3">
      <c r="B34" s="9">
        <v>1</v>
      </c>
      <c r="C34" s="9">
        <v>0</v>
      </c>
      <c r="D34" s="9">
        <v>0</v>
      </c>
      <c r="E34" s="9">
        <v>0</v>
      </c>
      <c r="F34" s="9">
        <v>0</v>
      </c>
      <c r="G34" s="9">
        <v>0</v>
      </c>
      <c r="H34" s="9">
        <v>0</v>
      </c>
      <c r="I34" s="9">
        <v>0</v>
      </c>
    </row>
    <row r="35" spans="1:11" x14ac:dyDescent="0.3">
      <c r="B35" s="12">
        <v>0</v>
      </c>
      <c r="C35" s="10" t="s">
        <v>105</v>
      </c>
      <c r="D35" s="10" t="s">
        <v>105</v>
      </c>
      <c r="E35" s="10" t="s">
        <v>105</v>
      </c>
      <c r="F35" s="10" t="s">
        <v>105</v>
      </c>
      <c r="G35" s="10" t="s">
        <v>105</v>
      </c>
      <c r="H35" s="10" t="s">
        <v>105</v>
      </c>
      <c r="I35" s="10" t="s">
        <v>105</v>
      </c>
    </row>
    <row r="36" spans="1:11" ht="24" x14ac:dyDescent="0.3">
      <c r="B36" s="11">
        <v>4</v>
      </c>
      <c r="C36" s="11" t="s">
        <v>52</v>
      </c>
      <c r="D36" s="11" t="s">
        <v>52</v>
      </c>
      <c r="E36" s="11" t="s">
        <v>52</v>
      </c>
      <c r="F36" s="11" t="s">
        <v>52</v>
      </c>
      <c r="G36" s="11" t="s">
        <v>52</v>
      </c>
      <c r="H36" s="11" t="s">
        <v>52</v>
      </c>
      <c r="I36" s="11" t="s">
        <v>52</v>
      </c>
    </row>
    <row r="37" spans="1:11" x14ac:dyDescent="0.3">
      <c r="B37"/>
      <c r="C37"/>
    </row>
    <row r="38" spans="1:11" ht="24" x14ac:dyDescent="0.3">
      <c r="B38" s="2"/>
      <c r="C38" s="7" t="s">
        <v>166</v>
      </c>
      <c r="D38" s="7" t="s">
        <v>167</v>
      </c>
      <c r="E38" s="7" t="s">
        <v>168</v>
      </c>
      <c r="F38" s="7" t="s">
        <v>169</v>
      </c>
      <c r="G38" s="7" t="s">
        <v>170</v>
      </c>
      <c r="H38" s="7" t="s">
        <v>171</v>
      </c>
      <c r="I38" s="7" t="s">
        <v>172</v>
      </c>
    </row>
    <row r="39" spans="1:11" ht="24" x14ac:dyDescent="0.3">
      <c r="B39" s="39" t="s">
        <v>136</v>
      </c>
      <c r="C39" s="40">
        <v>1</v>
      </c>
      <c r="D39" s="40">
        <v>0.19114444523062651</v>
      </c>
      <c r="E39" s="40">
        <v>0.95478666949692215</v>
      </c>
      <c r="F39" s="40">
        <v>0.5897308898794783</v>
      </c>
      <c r="G39" s="40">
        <v>0.76141732902505566</v>
      </c>
      <c r="H39" s="40">
        <v>6.923119255957294E-2</v>
      </c>
      <c r="I39" s="40">
        <v>0.11497912686619967</v>
      </c>
    </row>
    <row r="40" spans="1:11" ht="24" x14ac:dyDescent="0.3">
      <c r="B40" s="39" t="s">
        <v>176</v>
      </c>
      <c r="C40" s="38">
        <v>1</v>
      </c>
      <c r="D40" s="38">
        <v>0.1</v>
      </c>
      <c r="E40" s="38">
        <v>1</v>
      </c>
      <c r="F40" s="38">
        <v>0.6</v>
      </c>
      <c r="G40" s="38">
        <v>0.75</v>
      </c>
      <c r="H40" s="38">
        <v>0.1</v>
      </c>
      <c r="I40" s="38">
        <v>0.1</v>
      </c>
    </row>
    <row r="41" spans="1:11" ht="24" x14ac:dyDescent="0.3">
      <c r="B41" s="39" t="s">
        <v>175</v>
      </c>
      <c r="C41" s="33" t="s">
        <v>174</v>
      </c>
      <c r="D41" s="86" t="s">
        <v>160</v>
      </c>
      <c r="E41" s="33" t="s">
        <v>174</v>
      </c>
      <c r="F41" s="33" t="s">
        <v>174</v>
      </c>
      <c r="G41" s="33" t="s">
        <v>174</v>
      </c>
      <c r="H41" s="87">
        <v>400</v>
      </c>
      <c r="I41" s="87">
        <v>400</v>
      </c>
    </row>
    <row r="42" spans="1:11" x14ac:dyDescent="0.3">
      <c r="B42"/>
      <c r="C42"/>
    </row>
    <row r="43" spans="1:11" ht="36.6" customHeight="1" x14ac:dyDescent="0.3">
      <c r="A43" s="89" t="s">
        <v>180</v>
      </c>
      <c r="B43" s="89"/>
      <c r="C43" s="89"/>
      <c r="D43" s="89"/>
      <c r="E43" s="89"/>
      <c r="F43" s="89"/>
      <c r="G43" s="89"/>
      <c r="H43" s="89"/>
      <c r="I43" s="89"/>
      <c r="J43" s="89"/>
      <c r="K43" s="89"/>
    </row>
    <row r="44" spans="1:11" x14ac:dyDescent="0.3">
      <c r="B44"/>
      <c r="C44"/>
    </row>
    <row r="45" spans="1:11" ht="36" customHeight="1" x14ac:dyDescent="0.3">
      <c r="A45" s="98" t="s">
        <v>162</v>
      </c>
      <c r="B45" s="98"/>
      <c r="C45" s="98"/>
      <c r="D45" s="98"/>
      <c r="E45" s="98"/>
      <c r="F45" s="98"/>
      <c r="G45" s="98"/>
      <c r="H45" s="98"/>
      <c r="I45" s="98"/>
      <c r="J45" s="98"/>
      <c r="K45" s="98"/>
    </row>
    <row r="46" spans="1:11" ht="14.4" customHeight="1" x14ac:dyDescent="0.3">
      <c r="A46" s="85" t="s">
        <v>163</v>
      </c>
      <c r="B46" s="103" t="s">
        <v>181</v>
      </c>
      <c r="C46" s="103"/>
      <c r="D46" s="103"/>
      <c r="E46" s="103"/>
      <c r="F46" s="103"/>
      <c r="G46" s="103"/>
      <c r="H46" s="103"/>
      <c r="I46" s="103"/>
      <c r="J46" s="103"/>
      <c r="K46" s="103"/>
    </row>
    <row r="47" spans="1:11" ht="34.799999999999997" customHeight="1" x14ac:dyDescent="0.3">
      <c r="A47" s="85" t="s">
        <v>164</v>
      </c>
      <c r="B47" s="103" t="s">
        <v>182</v>
      </c>
      <c r="C47" s="103"/>
      <c r="D47" s="103"/>
      <c r="E47" s="103"/>
      <c r="F47" s="103"/>
      <c r="G47" s="103"/>
      <c r="H47" s="103"/>
      <c r="I47" s="103"/>
      <c r="J47" s="103"/>
      <c r="K47" s="103"/>
    </row>
    <row r="48" spans="1:11" x14ac:dyDescent="0.3">
      <c r="B48"/>
      <c r="C48"/>
    </row>
    <row r="49" spans="1:11" x14ac:dyDescent="0.3">
      <c r="A49" s="89" t="s">
        <v>125</v>
      </c>
      <c r="B49" s="89"/>
      <c r="C49" s="89"/>
      <c r="D49" s="89"/>
      <c r="E49" s="89"/>
      <c r="F49" s="89"/>
      <c r="G49" s="89"/>
      <c r="H49" s="89"/>
      <c r="I49" s="89"/>
      <c r="J49" s="89"/>
      <c r="K49" s="89"/>
    </row>
    <row r="51" spans="1:11" x14ac:dyDescent="0.3">
      <c r="B51" s="7" t="s">
        <v>119</v>
      </c>
      <c r="C51" s="7" t="s">
        <v>124</v>
      </c>
    </row>
    <row r="52" spans="1:11" x14ac:dyDescent="0.3">
      <c r="B52" s="8">
        <v>4</v>
      </c>
      <c r="C52" s="8" t="s">
        <v>56</v>
      </c>
    </row>
    <row r="53" spans="1:11" x14ac:dyDescent="0.3">
      <c r="B53" s="8">
        <v>3</v>
      </c>
      <c r="C53" s="8" t="s">
        <v>57</v>
      </c>
    </row>
    <row r="54" spans="1:11" x14ac:dyDescent="0.3">
      <c r="B54" s="8">
        <v>2</v>
      </c>
      <c r="C54" s="8" t="s">
        <v>58</v>
      </c>
    </row>
    <row r="55" spans="1:11" x14ac:dyDescent="0.3">
      <c r="B55" s="8">
        <v>1</v>
      </c>
      <c r="C55" s="8" t="s">
        <v>59</v>
      </c>
    </row>
    <row r="56" spans="1:11" x14ac:dyDescent="0.3">
      <c r="B56" s="8">
        <v>0</v>
      </c>
      <c r="C56" s="8" t="s">
        <v>60</v>
      </c>
    </row>
    <row r="57" spans="1:11" x14ac:dyDescent="0.3">
      <c r="B57"/>
      <c r="C57"/>
    </row>
  </sheetData>
  <sheetProtection algorithmName="SHA-512" hashValue="UZW30s48jBX3MRfaZcyTvO5Py/mss0LgVe8oIgtfKAzuZUY4qnrGn6bVxoxa7yoj4pA4gH+pC8A0KC/XfUQS0w==" saltValue="Xu2Q8gLxARdowuHn2V+Glw==" spinCount="100000" sheet="1" objects="1" scenarios="1"/>
  <mergeCells count="15">
    <mergeCell ref="A49:K49"/>
    <mergeCell ref="A26:K26"/>
    <mergeCell ref="A43:K43"/>
    <mergeCell ref="A10:K10"/>
    <mergeCell ref="A12:K12"/>
    <mergeCell ref="A45:K45"/>
    <mergeCell ref="B46:K46"/>
    <mergeCell ref="B47:K47"/>
    <mergeCell ref="A3:K3"/>
    <mergeCell ref="A4:K4"/>
    <mergeCell ref="A14:K14"/>
    <mergeCell ref="A28:K28"/>
    <mergeCell ref="A16:K16"/>
    <mergeCell ref="A8:K8"/>
    <mergeCell ref="A6:K6"/>
  </mergeCell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D650-A0FF-4047-8FBA-66C15FF4B6C1}">
  <dimension ref="A1:BL61"/>
  <sheetViews>
    <sheetView zoomScale="105" zoomScaleNormal="105" workbookViewId="0">
      <pane xSplit="1" ySplit="3" topLeftCell="B4" activePane="bottomRight" state="frozen"/>
      <selection pane="topRight" activeCell="B1" sqref="B1"/>
      <selection pane="bottomLeft" activeCell="A2" sqref="A2"/>
      <selection pane="bottomRight" activeCell="C1" sqref="C1:H1"/>
    </sheetView>
  </sheetViews>
  <sheetFormatPr defaultRowHeight="14.4" x14ac:dyDescent="0.3"/>
  <cols>
    <col min="1" max="1" width="12.21875" style="21" customWidth="1"/>
    <col min="2" max="8" width="11.77734375" style="21" customWidth="1"/>
    <col min="9" max="9" width="11.77734375" style="22" customWidth="1"/>
    <col min="10" max="17" width="11.77734375" style="21" hidden="1" customWidth="1"/>
    <col min="18" max="19" width="11.77734375" style="22" customWidth="1"/>
    <col min="20" max="20" width="12.88671875" style="21" hidden="1" customWidth="1"/>
    <col min="21" max="27" width="11.77734375" style="21" hidden="1" customWidth="1"/>
    <col min="28" max="29" width="11.77734375" style="22" customWidth="1"/>
    <col min="30" max="30" width="13.33203125" style="22" hidden="1" customWidth="1"/>
    <col min="31" max="31" width="11.77734375" style="21" hidden="1" customWidth="1"/>
    <col min="32" max="32" width="16.44140625" style="21" hidden="1" customWidth="1"/>
    <col min="33" max="38" width="16.5546875" style="21" hidden="1" customWidth="1"/>
    <col min="39" max="39" width="16.33203125" style="21" hidden="1" customWidth="1"/>
    <col min="40" max="40" width="11.77734375" style="21" hidden="1" customWidth="1"/>
    <col min="41" max="41" width="19" style="21" hidden="1" customWidth="1"/>
    <col min="42" max="46" width="16.88671875" style="21" hidden="1" customWidth="1"/>
    <col min="47" max="47" width="19.21875" style="21" hidden="1" customWidth="1"/>
    <col min="48" max="48" width="21.77734375" style="21" hidden="1" customWidth="1"/>
    <col min="49" max="49" width="11.77734375" style="21" hidden="1" customWidth="1"/>
    <col min="50" max="56" width="15.109375" style="22" hidden="1" customWidth="1"/>
    <col min="57" max="57" width="24.44140625" style="21" hidden="1" customWidth="1"/>
    <col min="58" max="63" width="15.109375" style="22" hidden="1" customWidth="1"/>
    <col min="64" max="64" width="15.109375" style="21" hidden="1" customWidth="1"/>
    <col min="65" max="65" width="8.88671875" style="21" customWidth="1"/>
    <col min="66" max="16384" width="8.88671875" style="21"/>
  </cols>
  <sheetData>
    <row r="1" spans="1:64" ht="18" x14ac:dyDescent="0.3">
      <c r="A1" s="100" t="s">
        <v>132</v>
      </c>
      <c r="B1" s="100"/>
      <c r="C1" s="101"/>
      <c r="D1" s="101"/>
      <c r="E1" s="101"/>
      <c r="F1" s="101"/>
      <c r="G1" s="101"/>
      <c r="H1" s="101"/>
    </row>
    <row r="3" spans="1:64" ht="60" x14ac:dyDescent="0.3">
      <c r="A3" s="18" t="s">
        <v>0</v>
      </c>
      <c r="B3" s="19" t="s">
        <v>46</v>
      </c>
      <c r="C3" s="19" t="s">
        <v>47</v>
      </c>
      <c r="D3" s="19" t="s">
        <v>48</v>
      </c>
      <c r="E3" s="19" t="s">
        <v>49</v>
      </c>
      <c r="F3" s="19" t="s">
        <v>50</v>
      </c>
      <c r="G3" s="19" t="s">
        <v>51</v>
      </c>
      <c r="H3" s="19" t="s">
        <v>54</v>
      </c>
      <c r="I3" s="19" t="s">
        <v>55</v>
      </c>
      <c r="J3" s="17" t="s">
        <v>75</v>
      </c>
      <c r="K3" s="17" t="s">
        <v>76</v>
      </c>
      <c r="L3" s="17" t="s">
        <v>77</v>
      </c>
      <c r="M3" s="17" t="s">
        <v>78</v>
      </c>
      <c r="N3" s="17" t="s">
        <v>79</v>
      </c>
      <c r="O3" s="17" t="s">
        <v>80</v>
      </c>
      <c r="P3" s="17" t="s">
        <v>81</v>
      </c>
      <c r="Q3" s="17" t="s">
        <v>89</v>
      </c>
      <c r="R3" s="20" t="s">
        <v>91</v>
      </c>
      <c r="S3" s="20" t="s">
        <v>126</v>
      </c>
      <c r="T3" s="54" t="s">
        <v>82</v>
      </c>
      <c r="U3" s="55" t="s">
        <v>83</v>
      </c>
      <c r="V3" s="54" t="s">
        <v>84</v>
      </c>
      <c r="W3" s="54" t="s">
        <v>85</v>
      </c>
      <c r="X3" s="54" t="s">
        <v>86</v>
      </c>
      <c r="Y3" s="55" t="s">
        <v>87</v>
      </c>
      <c r="Z3" s="55" t="s">
        <v>88</v>
      </c>
      <c r="AA3" s="54" t="s">
        <v>90</v>
      </c>
      <c r="AB3" s="28" t="s">
        <v>92</v>
      </c>
      <c r="AC3" s="28" t="s">
        <v>127</v>
      </c>
      <c r="AD3" s="56" t="s">
        <v>107</v>
      </c>
      <c r="AE3" s="57" t="s">
        <v>0</v>
      </c>
      <c r="AF3" s="58" t="s">
        <v>109</v>
      </c>
      <c r="AG3" s="17" t="s">
        <v>110</v>
      </c>
      <c r="AH3" s="17" t="s">
        <v>111</v>
      </c>
      <c r="AI3" s="17" t="s">
        <v>112</v>
      </c>
      <c r="AJ3" s="17" t="s">
        <v>113</v>
      </c>
      <c r="AK3" s="17" t="s">
        <v>114</v>
      </c>
      <c r="AL3" s="17" t="s">
        <v>115</v>
      </c>
      <c r="AM3" s="17" t="s">
        <v>117</v>
      </c>
      <c r="AN3" s="57" t="s">
        <v>0</v>
      </c>
      <c r="AO3" s="58" t="s">
        <v>109</v>
      </c>
      <c r="AP3" s="17" t="s">
        <v>110</v>
      </c>
      <c r="AQ3" s="17" t="s">
        <v>111</v>
      </c>
      <c r="AR3" s="17" t="s">
        <v>112</v>
      </c>
      <c r="AS3" s="17" t="s">
        <v>113</v>
      </c>
      <c r="AT3" s="17" t="s">
        <v>114</v>
      </c>
      <c r="AU3" s="17" t="s">
        <v>115</v>
      </c>
      <c r="AV3" s="17" t="s">
        <v>116</v>
      </c>
      <c r="AW3" s="57" t="s">
        <v>0</v>
      </c>
      <c r="AX3" s="20" t="s">
        <v>61</v>
      </c>
      <c r="AY3" s="20" t="s">
        <v>62</v>
      </c>
      <c r="AZ3" s="20" t="s">
        <v>63</v>
      </c>
      <c r="BA3" s="20" t="s">
        <v>64</v>
      </c>
      <c r="BB3" s="20" t="s">
        <v>65</v>
      </c>
      <c r="BC3" s="20" t="s">
        <v>66</v>
      </c>
      <c r="BD3" s="20" t="s">
        <v>67</v>
      </c>
      <c r="BE3" s="57" t="s">
        <v>0</v>
      </c>
      <c r="BF3" s="28" t="s">
        <v>68</v>
      </c>
      <c r="BG3" s="28" t="s">
        <v>69</v>
      </c>
      <c r="BH3" s="28" t="s">
        <v>70</v>
      </c>
      <c r="BI3" s="28" t="s">
        <v>71</v>
      </c>
      <c r="BJ3" s="28" t="s">
        <v>72</v>
      </c>
      <c r="BK3" s="28" t="s">
        <v>73</v>
      </c>
      <c r="BL3" s="28" t="s">
        <v>74</v>
      </c>
    </row>
    <row r="4" spans="1:64" s="52" customFormat="1" x14ac:dyDescent="0.3">
      <c r="A4" s="45" t="s">
        <v>1</v>
      </c>
      <c r="B4" s="16">
        <v>10</v>
      </c>
      <c r="C4" s="16">
        <v>10</v>
      </c>
      <c r="D4" s="16">
        <v>10</v>
      </c>
      <c r="E4" s="16">
        <v>10</v>
      </c>
      <c r="F4" s="16">
        <v>10</v>
      </c>
      <c r="G4" s="16">
        <v>10</v>
      </c>
      <c r="H4" s="16">
        <v>10</v>
      </c>
      <c r="I4" s="32">
        <f>SUM(B4:H4)</f>
        <v>70</v>
      </c>
      <c r="J4" s="67">
        <f t="shared" ref="J4:J47" si="0">IF(B4&lt;=-AG4,B4*AX4,-AG4*AX4)</f>
        <v>0</v>
      </c>
      <c r="K4" s="68">
        <f t="shared" ref="K4:K47" si="1">C4*AY4</f>
        <v>20</v>
      </c>
      <c r="L4" s="67">
        <f t="shared" ref="L4:L47" si="2">IF(D4&lt;=-AI4,D4*AZ4,-AI4*AZ4)</f>
        <v>20</v>
      </c>
      <c r="M4" s="67">
        <f t="shared" ref="M4:M47" si="3">IF(E4&lt;=-AJ4,E4*BA4,-AJ4*BA4)</f>
        <v>20</v>
      </c>
      <c r="N4" s="67">
        <f t="shared" ref="N4:N47" si="4">IF(F4&lt;=-AK4,F4*BB4,-AK4*BB4)</f>
        <v>30</v>
      </c>
      <c r="O4" s="67">
        <f t="shared" ref="O4:O47" si="5">IF(AU4&lt;&gt; "Geen aanbod in 2021",IF(G4&lt;=-AL4,G4*BC4,-AL4*BC4),IF(G4&lt;=Y$53,G4*BC4,Y$53*BC4))</f>
        <v>40</v>
      </c>
      <c r="P4" s="67">
        <f t="shared" ref="P4:P47" si="6">IF(AV4&lt;&gt; "Geen aanbod in 2021",IF(H4&lt;=-AM4,H4*BD4,-AM4*BD4),IF(H4&lt;=Z$53,H4*BD4,Z$53*BD4))</f>
        <v>40</v>
      </c>
      <c r="Q4" s="66">
        <f t="shared" ref="Q4:Q47" si="7">SUM(J4:P4)</f>
        <v>170</v>
      </c>
      <c r="R4" s="46">
        <f t="shared" ref="R4:R47" si="8">IF(I4&gt;0,Q4/I4,0)</f>
        <v>2.4285714285714284</v>
      </c>
      <c r="S4" s="46" t="str">
        <f t="shared" ref="S4:S47" si="9">IF(R4&gt;=$R$53,$S$53,IF(R4&gt;=$R$54,$S$54,IF(R4&gt;=$R$55,$S$55,IF(R4&gt;=$R$56,$S$56,$S$57))))</f>
        <v>C</v>
      </c>
      <c r="T4" s="67">
        <f t="shared" ref="T4:T47" si="10">IF(AG4&lt;&gt; "Geen aanbod in 2021",IF(B4&lt;=-AG4,B4*BF4,-AG4*BF4),IF(B4&lt;=T$53,B4*BF4,T$53*BF4))</f>
        <v>0</v>
      </c>
      <c r="U4" s="68">
        <f t="shared" ref="U4:U47" si="11">C4*BG4</f>
        <v>40</v>
      </c>
      <c r="V4" s="67">
        <f t="shared" ref="V4:V47" si="12">IF(D4&lt;=-AI4,D4*BH4,-AI4*BH4)</f>
        <v>40</v>
      </c>
      <c r="W4" s="67">
        <f t="shared" ref="W4:W47" si="13">IF(E4&lt;=-AJ4,E4*BI4,-AJ4*BI4)</f>
        <v>40</v>
      </c>
      <c r="X4" s="67">
        <f t="shared" ref="X4:X47" si="14">IF(F4&lt;=-AK4,F4*BJ4,-AK4*BJ4)</f>
        <v>40</v>
      </c>
      <c r="Y4" s="68">
        <f t="shared" ref="Y4:Y47" si="15">IF(AL4&lt;&gt; "Geen aanbod in 2021",IF(G4&lt;=-AL4,G4*BK4,-AL4*BK4),IF(G4&lt;=Y$53,G4*BK4,Y$53*BK4))</f>
        <v>40</v>
      </c>
      <c r="Z4" s="68">
        <f t="shared" ref="Z4:Z47" si="16">IF(AM4&lt;&gt; "Geen aanbod in 2021",IF(H4&lt;=-AM4,H4*BL4,-AM4*BL4),IF(H4&lt;=Z$53,H4*BL4,Z$53*BL4))</f>
        <v>40</v>
      </c>
      <c r="AA4" s="66">
        <f t="shared" ref="AA4:AA47" si="17">SUM(T4:Z4)</f>
        <v>240</v>
      </c>
      <c r="AB4" s="46">
        <f t="shared" ref="AB4:AB47" si="18">IF(I4&gt;0,AA4/I4,0)</f>
        <v>3.4285714285714284</v>
      </c>
      <c r="AC4" s="46" t="str">
        <f t="shared" ref="AC4:AC47" si="19">IF(AB4&gt;=$R$53,$S$53,IF(AB4&gt;=$R$54,$S$54,IF(AB4&gt;=$R$55,$S$55,IF(AB4&gt;=$R$56,$S$56,$S$57))))</f>
        <v>B</v>
      </c>
      <c r="AD4" s="59">
        <v>1</v>
      </c>
      <c r="AE4" s="60" t="s">
        <v>1</v>
      </c>
      <c r="AF4" s="61">
        <v>-3489.0644192065802</v>
      </c>
      <c r="AG4" s="61">
        <v>281.99109653700651</v>
      </c>
      <c r="AH4" s="61">
        <v>-176.35235862743414</v>
      </c>
      <c r="AI4" s="61">
        <v>-671.92562690971124</v>
      </c>
      <c r="AJ4" s="61">
        <v>-638.46076624388661</v>
      </c>
      <c r="AK4" s="61">
        <v>-1131.1630948514289</v>
      </c>
      <c r="AL4" s="61">
        <v>-326.31982133278643</v>
      </c>
      <c r="AM4" s="62">
        <v>-826.83384777833487</v>
      </c>
      <c r="AN4" s="60" t="s">
        <v>1</v>
      </c>
      <c r="AO4" s="63">
        <v>-9.1143655876507343E-2</v>
      </c>
      <c r="AP4" s="63">
        <v>2.8854540678301701E-2</v>
      </c>
      <c r="AQ4" s="63">
        <v>-7.0462837651827398E-2</v>
      </c>
      <c r="AR4" s="63">
        <v>-7.5198439948414741E-2</v>
      </c>
      <c r="AS4" s="63">
        <v>-8.5790859690859797E-2</v>
      </c>
      <c r="AT4" s="63">
        <v>-0.17367744185125028</v>
      </c>
      <c r="AU4" s="64">
        <v>-0.21038502742990126</v>
      </c>
      <c r="AV4" s="64">
        <v>-0.52872825434466264</v>
      </c>
      <c r="AW4" s="60" t="s">
        <v>1</v>
      </c>
      <c r="AX4" s="26">
        <f t="shared" ref="AX4:AX47" si="20">IF(AP4 = "Geen aanbod in 2021",4,IF(AP4&lt;AX$56,IF(AP4&lt;-AX$55,IF(AP4&lt;-AX$54,IF(AP4&lt;-AX$53,4,3),2),1),0))</f>
        <v>0</v>
      </c>
      <c r="AY4" s="26">
        <f t="shared" ref="AY4:AY47" si="21">IF(AQ4 = "Geen aanbod in 2021",4,IF(AQ4&lt;AY$56,IF(AQ4&lt;-AY$55,IF(AQ4&lt;-AY$54,IF(AQ4&lt;-AY$53,4,3),2),1),0))</f>
        <v>2</v>
      </c>
      <c r="AZ4" s="26">
        <f t="shared" ref="AZ4:AZ47" si="22">IF(AR4 = AZ$58,4,IF(AR4&lt;AZ$56,IF(AR4&lt;-AZ$55,IF(AR4&lt;-AZ$54,IF(AR4&lt;-AZ$53,4,3),2),1),0))</f>
        <v>2</v>
      </c>
      <c r="BA4" s="26">
        <f t="shared" ref="BA4:BA47" si="23">IF(AS4 = BA$58,4,IF(AS4&lt;BA$56,IF(AS4&lt;-BA$55,IF(AS4&lt;-BA$54,IF(AS4&lt;-BA$53,4,3),2),1),0))</f>
        <v>2</v>
      </c>
      <c r="BB4" s="26">
        <f t="shared" ref="BB4:BB47" si="24">IF(AT4 = BB$58,4,IF(AT4&lt;BB$56,IF(AT4&lt;-BB$55,IF(AT4&lt;-BB$54,IF(AT4&lt;-BB$53,4,3),2),1),0))</f>
        <v>3</v>
      </c>
      <c r="BC4" s="26">
        <f t="shared" ref="BC4:BC47" si="25">IF(AU4 = BC$58,4,IF(AU4&lt;BC$56,IF(AU4&lt;-BC$55,IF(AU4&lt;-BC$54,IF(AU4&lt;-BC$53,4,3),2),1),0))</f>
        <v>4</v>
      </c>
      <c r="BD4" s="26">
        <f>IF(AV4 = "Geen aanbod in 2021",4,IF(AV4&lt;0,IF(AV4&lt;-0.1,IF(AV4&lt;-0.2,IF(AV4&lt;-0.3,4,3),2),1),0))</f>
        <v>4</v>
      </c>
      <c r="BE4" s="60" t="s">
        <v>1</v>
      </c>
      <c r="BF4" s="26">
        <f t="shared" ref="BF4:BF47" si="26">IF(AG4&lt;=-BF$53,4,IF(AG4&lt;=-BF$54,3,IF(AG4&lt;=-BF$55,2,IF(AG4&lt;=BF$56,1,0))))</f>
        <v>0</v>
      </c>
      <c r="BG4" s="26">
        <f t="shared" ref="BG4:BG47" si="27">IF(AH4&lt;=-BG$53,4,IF(AH4&lt;=-BG$54,3,IF(AH4&lt;=-BG$55,2,IF(AH4&lt;=BG$56,1,0))))</f>
        <v>4</v>
      </c>
      <c r="BH4" s="26">
        <f t="shared" ref="BH4:BH47" si="28">IF(AI4&lt;=-BH$53,4,IF(AI4&lt;=-BH$54,3,IF(AI4&lt;=-BH$55,2,IF(AI4&lt;=BH$56,1,0))))</f>
        <v>4</v>
      </c>
      <c r="BI4" s="26">
        <f t="shared" ref="BI4:BI47" si="29">IF(AJ4&lt;=-BI$53,4,IF(AJ4&lt;=-BI$54,3,IF(AJ4&lt;=-BI$55,2,IF(AJ4&lt;=BI$56,1,0))))</f>
        <v>4</v>
      </c>
      <c r="BJ4" s="26">
        <f t="shared" ref="BJ4:BJ47" si="30">IF(AK4&lt;=-BJ$53,4,IF(AK4&lt;=-BJ$54,3,IF(AK4&lt;=-BJ$55,2,IF(AK4&lt;=BJ$56,1,0))))</f>
        <v>4</v>
      </c>
      <c r="BK4" s="26">
        <f t="shared" ref="BK4:BK47" si="31">IF(AL4 = BK$58,4,IF(AL4&lt;-BK$53,4,IF(AL4&lt;=-BK$54,3,IF(AL4&lt;=-BK$55,2,IF(AL4&lt;=BK$56,1,0)))))</f>
        <v>4</v>
      </c>
      <c r="BL4" s="26">
        <f t="shared" ref="BL4:BL47" si="32">IF(AM4 = BL$58,4,IF(AM4&lt;-BL$53,4,IF(AM4&lt;=-BL$54,3,IF(AM4&lt;=-BL$55,2,IF(AM4&lt;=BL$56,1,0)))))</f>
        <v>4</v>
      </c>
    </row>
    <row r="5" spans="1:64" s="52" customFormat="1" x14ac:dyDescent="0.3">
      <c r="A5" s="45" t="s">
        <v>2</v>
      </c>
      <c r="B5" s="16">
        <v>10</v>
      </c>
      <c r="C5" s="16">
        <v>10</v>
      </c>
      <c r="D5" s="16">
        <v>10</v>
      </c>
      <c r="E5" s="16">
        <v>10</v>
      </c>
      <c r="F5" s="16">
        <v>10</v>
      </c>
      <c r="G5" s="16">
        <v>10</v>
      </c>
      <c r="H5" s="16">
        <v>10</v>
      </c>
      <c r="I5" s="32">
        <f t="shared" ref="I5:I47" si="33">SUM(B5:H5)</f>
        <v>70</v>
      </c>
      <c r="J5" s="67">
        <f t="shared" si="0"/>
        <v>0</v>
      </c>
      <c r="K5" s="68">
        <f t="shared" si="1"/>
        <v>30</v>
      </c>
      <c r="L5" s="67">
        <f t="shared" si="2"/>
        <v>0</v>
      </c>
      <c r="M5" s="67">
        <f t="shared" si="3"/>
        <v>40</v>
      </c>
      <c r="N5" s="67">
        <f t="shared" si="4"/>
        <v>40</v>
      </c>
      <c r="O5" s="67">
        <f t="shared" si="5"/>
        <v>40</v>
      </c>
      <c r="P5" s="67">
        <f t="shared" si="6"/>
        <v>40</v>
      </c>
      <c r="Q5" s="66">
        <f t="shared" si="7"/>
        <v>190</v>
      </c>
      <c r="R5" s="46">
        <f t="shared" si="8"/>
        <v>2.7142857142857144</v>
      </c>
      <c r="S5" s="46" t="str">
        <f t="shared" si="9"/>
        <v>C</v>
      </c>
      <c r="T5" s="67">
        <f t="shared" si="10"/>
        <v>0</v>
      </c>
      <c r="U5" s="68">
        <f t="shared" si="11"/>
        <v>40</v>
      </c>
      <c r="V5" s="67">
        <f t="shared" si="12"/>
        <v>0</v>
      </c>
      <c r="W5" s="67">
        <f t="shared" si="13"/>
        <v>40</v>
      </c>
      <c r="X5" s="67">
        <f t="shared" si="14"/>
        <v>40</v>
      </c>
      <c r="Y5" s="68">
        <f t="shared" si="15"/>
        <v>40</v>
      </c>
      <c r="Z5" s="68">
        <f t="shared" si="16"/>
        <v>40</v>
      </c>
      <c r="AA5" s="66">
        <f t="shared" si="17"/>
        <v>200</v>
      </c>
      <c r="AB5" s="46">
        <f t="shared" si="18"/>
        <v>2.8571428571428572</v>
      </c>
      <c r="AC5" s="46" t="str">
        <f t="shared" si="19"/>
        <v>C</v>
      </c>
      <c r="AD5" s="59">
        <v>2</v>
      </c>
      <c r="AE5" s="60" t="s">
        <v>2</v>
      </c>
      <c r="AF5" s="61">
        <v>-416.61874022857137</v>
      </c>
      <c r="AG5" s="61">
        <v>124.29986203190629</v>
      </c>
      <c r="AH5" s="61">
        <v>-63.156356683545027</v>
      </c>
      <c r="AI5" s="61">
        <v>408.84640319854839</v>
      </c>
      <c r="AJ5" s="61">
        <v>-464.04713998492707</v>
      </c>
      <c r="AK5" s="61">
        <v>-365.56150879055349</v>
      </c>
      <c r="AL5" s="62" t="s">
        <v>52</v>
      </c>
      <c r="AM5" s="62">
        <v>-56.999999999999659</v>
      </c>
      <c r="AN5" s="60" t="s">
        <v>2</v>
      </c>
      <c r="AO5" s="63">
        <v>-5.7024485222705985E-2</v>
      </c>
      <c r="AP5" s="63">
        <v>5.9749140926871544E-2</v>
      </c>
      <c r="AQ5" s="63">
        <v>-0.134271742495607</v>
      </c>
      <c r="AR5" s="63">
        <v>0.18205596421801112</v>
      </c>
      <c r="AS5" s="63">
        <v>-0.44033045720269232</v>
      </c>
      <c r="AT5" s="63">
        <v>-0.25113138508626814</v>
      </c>
      <c r="AU5" s="64" t="s">
        <v>52</v>
      </c>
      <c r="AV5" s="64" t="s">
        <v>52</v>
      </c>
      <c r="AW5" s="60" t="s">
        <v>2</v>
      </c>
      <c r="AX5" s="26">
        <f t="shared" si="20"/>
        <v>0</v>
      </c>
      <c r="AY5" s="26">
        <f t="shared" si="21"/>
        <v>3</v>
      </c>
      <c r="AZ5" s="26">
        <f t="shared" si="22"/>
        <v>0</v>
      </c>
      <c r="BA5" s="26">
        <f t="shared" si="23"/>
        <v>4</v>
      </c>
      <c r="BB5" s="26">
        <f t="shared" si="24"/>
        <v>4</v>
      </c>
      <c r="BC5" s="26">
        <f t="shared" si="25"/>
        <v>4</v>
      </c>
      <c r="BD5" s="26">
        <f>IF(AV5 = "Geen aanbod in 2021",4,IF(AV5&lt;0,IF(AV5&lt;-0.1,IF(AV5&lt;-0.2,IF(AV5&lt;-0.3,4,3),2),1),0))</f>
        <v>4</v>
      </c>
      <c r="BE5" s="60" t="s">
        <v>2</v>
      </c>
      <c r="BF5" s="26">
        <f t="shared" si="26"/>
        <v>0</v>
      </c>
      <c r="BG5" s="26">
        <f t="shared" si="27"/>
        <v>4</v>
      </c>
      <c r="BH5" s="26">
        <f t="shared" si="28"/>
        <v>0</v>
      </c>
      <c r="BI5" s="26">
        <f t="shared" si="29"/>
        <v>4</v>
      </c>
      <c r="BJ5" s="26">
        <f t="shared" si="30"/>
        <v>4</v>
      </c>
      <c r="BK5" s="26">
        <f t="shared" si="31"/>
        <v>4</v>
      </c>
      <c r="BL5" s="26">
        <f t="shared" si="32"/>
        <v>4</v>
      </c>
    </row>
    <row r="6" spans="1:64" s="52" customFormat="1" x14ac:dyDescent="0.3">
      <c r="A6" s="45" t="s">
        <v>3</v>
      </c>
      <c r="B6" s="16">
        <v>10</v>
      </c>
      <c r="C6" s="16">
        <v>10</v>
      </c>
      <c r="D6" s="16">
        <v>10</v>
      </c>
      <c r="E6" s="16">
        <v>10</v>
      </c>
      <c r="F6" s="16">
        <v>10</v>
      </c>
      <c r="G6" s="16">
        <v>10</v>
      </c>
      <c r="H6" s="16">
        <v>10</v>
      </c>
      <c r="I6" s="32">
        <f t="shared" si="33"/>
        <v>70</v>
      </c>
      <c r="J6" s="67">
        <f t="shared" si="0"/>
        <v>0</v>
      </c>
      <c r="K6" s="68">
        <f t="shared" si="1"/>
        <v>10</v>
      </c>
      <c r="L6" s="67">
        <f t="shared" si="2"/>
        <v>20</v>
      </c>
      <c r="M6" s="67">
        <f t="shared" si="3"/>
        <v>40</v>
      </c>
      <c r="N6" s="67">
        <f t="shared" si="4"/>
        <v>40</v>
      </c>
      <c r="O6" s="67">
        <f t="shared" si="5"/>
        <v>40</v>
      </c>
      <c r="P6" s="67">
        <f t="shared" si="6"/>
        <v>40</v>
      </c>
      <c r="Q6" s="66">
        <f t="shared" si="7"/>
        <v>190</v>
      </c>
      <c r="R6" s="46">
        <f t="shared" si="8"/>
        <v>2.7142857142857144</v>
      </c>
      <c r="S6" s="46" t="str">
        <f t="shared" si="9"/>
        <v>C</v>
      </c>
      <c r="T6" s="67">
        <f t="shared" si="10"/>
        <v>0</v>
      </c>
      <c r="U6" s="68">
        <f t="shared" si="11"/>
        <v>20</v>
      </c>
      <c r="V6" s="67">
        <f t="shared" si="12"/>
        <v>20</v>
      </c>
      <c r="W6" s="67">
        <f t="shared" si="13"/>
        <v>40</v>
      </c>
      <c r="X6" s="67">
        <f t="shared" si="14"/>
        <v>40</v>
      </c>
      <c r="Y6" s="68">
        <f t="shared" si="15"/>
        <v>40</v>
      </c>
      <c r="Z6" s="68">
        <f t="shared" si="16"/>
        <v>40</v>
      </c>
      <c r="AA6" s="66">
        <f t="shared" si="17"/>
        <v>200</v>
      </c>
      <c r="AB6" s="46">
        <f t="shared" si="18"/>
        <v>2.8571428571428572</v>
      </c>
      <c r="AC6" s="46" t="str">
        <f t="shared" si="19"/>
        <v>C</v>
      </c>
      <c r="AD6" s="59">
        <v>3</v>
      </c>
      <c r="AE6" s="60" t="s">
        <v>3</v>
      </c>
      <c r="AF6" s="61">
        <v>-1821.5144815344538</v>
      </c>
      <c r="AG6" s="61">
        <v>79.720487483037232</v>
      </c>
      <c r="AH6" s="61">
        <v>-19.53450154691302</v>
      </c>
      <c r="AI6" s="61">
        <v>-173.62276152135109</v>
      </c>
      <c r="AJ6" s="61">
        <v>-677.5847766314273</v>
      </c>
      <c r="AK6" s="61">
        <v>-895.89865460579858</v>
      </c>
      <c r="AL6" s="62">
        <v>-44.398860754492922</v>
      </c>
      <c r="AM6" s="62">
        <v>-90.195413957508464</v>
      </c>
      <c r="AN6" s="60" t="s">
        <v>3</v>
      </c>
      <c r="AO6" s="63">
        <v>-0.1651907267041704</v>
      </c>
      <c r="AP6" s="63">
        <v>2.5389511254321057E-2</v>
      </c>
      <c r="AQ6" s="63">
        <v>-2.8515974940514121E-2</v>
      </c>
      <c r="AR6" s="63">
        <v>-7.2083042400506878E-2</v>
      </c>
      <c r="AS6" s="63">
        <v>-0.30773795048938901</v>
      </c>
      <c r="AT6" s="63">
        <v>-0.36517178599237737</v>
      </c>
      <c r="AU6" s="64">
        <v>-0.81976888600677744</v>
      </c>
      <c r="AV6" s="64">
        <v>-1.0762586896112869</v>
      </c>
      <c r="AW6" s="60" t="s">
        <v>3</v>
      </c>
      <c r="AX6" s="26">
        <f t="shared" si="20"/>
        <v>0</v>
      </c>
      <c r="AY6" s="26">
        <f t="shared" si="21"/>
        <v>1</v>
      </c>
      <c r="AZ6" s="26">
        <f t="shared" si="22"/>
        <v>2</v>
      </c>
      <c r="BA6" s="26">
        <f t="shared" si="23"/>
        <v>4</v>
      </c>
      <c r="BB6" s="26">
        <f t="shared" si="24"/>
        <v>4</v>
      </c>
      <c r="BC6" s="26">
        <f t="shared" si="25"/>
        <v>4</v>
      </c>
      <c r="BD6" s="26">
        <f t="shared" ref="BD6:BD47" si="34">IF(AV6 = BD$58,4,IF(AV6&lt;BD$56,IF(AV6&lt;-BD$55,IF(AV6&lt;-BD$54,IF(AV6&lt;-BD$53,4,3),2),1),0))</f>
        <v>4</v>
      </c>
      <c r="BE6" s="60" t="s">
        <v>3</v>
      </c>
      <c r="BF6" s="26">
        <f t="shared" si="26"/>
        <v>0</v>
      </c>
      <c r="BG6" s="26">
        <f t="shared" si="27"/>
        <v>2</v>
      </c>
      <c r="BH6" s="26">
        <f t="shared" si="28"/>
        <v>2</v>
      </c>
      <c r="BI6" s="26">
        <f t="shared" si="29"/>
        <v>4</v>
      </c>
      <c r="BJ6" s="26">
        <f t="shared" si="30"/>
        <v>4</v>
      </c>
      <c r="BK6" s="26">
        <f t="shared" si="31"/>
        <v>4</v>
      </c>
      <c r="BL6" s="26">
        <f t="shared" si="32"/>
        <v>4</v>
      </c>
    </row>
    <row r="7" spans="1:64" s="52" customFormat="1" x14ac:dyDescent="0.3">
      <c r="A7" s="45" t="s">
        <v>4</v>
      </c>
      <c r="B7" s="16">
        <v>10</v>
      </c>
      <c r="C7" s="16">
        <v>10</v>
      </c>
      <c r="D7" s="16">
        <v>10</v>
      </c>
      <c r="E7" s="16">
        <v>10</v>
      </c>
      <c r="F7" s="16">
        <v>10</v>
      </c>
      <c r="G7" s="16">
        <v>10</v>
      </c>
      <c r="H7" s="16">
        <v>10</v>
      </c>
      <c r="I7" s="32">
        <f t="shared" si="33"/>
        <v>70</v>
      </c>
      <c r="J7" s="67">
        <f t="shared" si="0"/>
        <v>10</v>
      </c>
      <c r="K7" s="68">
        <f t="shared" si="1"/>
        <v>0</v>
      </c>
      <c r="L7" s="67">
        <f t="shared" si="2"/>
        <v>0</v>
      </c>
      <c r="M7" s="67">
        <f t="shared" si="3"/>
        <v>0</v>
      </c>
      <c r="N7" s="67">
        <f t="shared" si="4"/>
        <v>0</v>
      </c>
      <c r="O7" s="67">
        <f t="shared" si="5"/>
        <v>40</v>
      </c>
      <c r="P7" s="67">
        <f t="shared" si="6"/>
        <v>0</v>
      </c>
      <c r="Q7" s="66">
        <f t="shared" si="7"/>
        <v>50</v>
      </c>
      <c r="R7" s="46">
        <f t="shared" si="8"/>
        <v>0.7142857142857143</v>
      </c>
      <c r="S7" s="46" t="str">
        <f t="shared" si="9"/>
        <v>E</v>
      </c>
      <c r="T7" s="67">
        <f t="shared" si="10"/>
        <v>10</v>
      </c>
      <c r="U7" s="68">
        <f t="shared" si="11"/>
        <v>0</v>
      </c>
      <c r="V7" s="67">
        <f t="shared" si="12"/>
        <v>0</v>
      </c>
      <c r="W7" s="67">
        <f t="shared" si="13"/>
        <v>0</v>
      </c>
      <c r="X7" s="67">
        <f t="shared" si="14"/>
        <v>0</v>
      </c>
      <c r="Y7" s="68">
        <f t="shared" si="15"/>
        <v>40</v>
      </c>
      <c r="Z7" s="68">
        <f t="shared" si="16"/>
        <v>0</v>
      </c>
      <c r="AA7" s="66">
        <f t="shared" si="17"/>
        <v>50</v>
      </c>
      <c r="AB7" s="46">
        <f t="shared" si="18"/>
        <v>0.7142857142857143</v>
      </c>
      <c r="AC7" s="46" t="str">
        <f t="shared" si="19"/>
        <v>E</v>
      </c>
      <c r="AD7" s="59">
        <v>4</v>
      </c>
      <c r="AE7" s="60" t="s">
        <v>4</v>
      </c>
      <c r="AF7" s="61">
        <v>406.37143020657368</v>
      </c>
      <c r="AG7" s="61">
        <v>-87.894788622341366</v>
      </c>
      <c r="AH7" s="61">
        <v>11.422046732804176</v>
      </c>
      <c r="AI7" s="61">
        <v>105.31559191182009</v>
      </c>
      <c r="AJ7" s="61">
        <v>317.23664181714753</v>
      </c>
      <c r="AK7" s="61">
        <v>58.633313030215959</v>
      </c>
      <c r="AL7" s="62" t="s">
        <v>52</v>
      </c>
      <c r="AM7" s="62">
        <v>1.6586253369272868</v>
      </c>
      <c r="AN7" s="60" t="s">
        <v>4</v>
      </c>
      <c r="AO7" s="63">
        <v>5.3714670053612641E-2</v>
      </c>
      <c r="AP7" s="63">
        <v>-4.7105046813340712E-2</v>
      </c>
      <c r="AQ7" s="63">
        <v>2.924262548149132E-2</v>
      </c>
      <c r="AR7" s="63">
        <v>6.615164346134754E-2</v>
      </c>
      <c r="AS7" s="63">
        <v>0.18743572481311691</v>
      </c>
      <c r="AT7" s="63">
        <v>3.1045195410399063E-2</v>
      </c>
      <c r="AU7" s="64" t="s">
        <v>52</v>
      </c>
      <c r="AV7" s="64">
        <v>1.2226464279789443E-2</v>
      </c>
      <c r="AW7" s="60" t="s">
        <v>4</v>
      </c>
      <c r="AX7" s="26">
        <f t="shared" si="20"/>
        <v>1</v>
      </c>
      <c r="AY7" s="26">
        <f t="shared" si="21"/>
        <v>0</v>
      </c>
      <c r="AZ7" s="26">
        <f t="shared" si="22"/>
        <v>0</v>
      </c>
      <c r="BA7" s="26">
        <f t="shared" si="23"/>
        <v>0</v>
      </c>
      <c r="BB7" s="26">
        <f t="shared" si="24"/>
        <v>0</v>
      </c>
      <c r="BC7" s="26">
        <f t="shared" si="25"/>
        <v>4</v>
      </c>
      <c r="BD7" s="26">
        <f t="shared" si="34"/>
        <v>0</v>
      </c>
      <c r="BE7" s="60" t="s">
        <v>4</v>
      </c>
      <c r="BF7" s="26">
        <f t="shared" si="26"/>
        <v>1</v>
      </c>
      <c r="BG7" s="26">
        <f t="shared" si="27"/>
        <v>0</v>
      </c>
      <c r="BH7" s="26">
        <f t="shared" si="28"/>
        <v>0</v>
      </c>
      <c r="BI7" s="26">
        <f t="shared" si="29"/>
        <v>0</v>
      </c>
      <c r="BJ7" s="26">
        <f t="shared" si="30"/>
        <v>0</v>
      </c>
      <c r="BK7" s="26">
        <f t="shared" si="31"/>
        <v>4</v>
      </c>
      <c r="BL7" s="26">
        <f t="shared" si="32"/>
        <v>0</v>
      </c>
    </row>
    <row r="8" spans="1:64" s="52" customFormat="1" x14ac:dyDescent="0.3">
      <c r="A8" s="45" t="s">
        <v>5</v>
      </c>
      <c r="B8" s="16">
        <v>10</v>
      </c>
      <c r="C8" s="16">
        <v>10</v>
      </c>
      <c r="D8" s="16">
        <v>10</v>
      </c>
      <c r="E8" s="16">
        <v>10</v>
      </c>
      <c r="F8" s="16">
        <v>10</v>
      </c>
      <c r="G8" s="16">
        <v>10</v>
      </c>
      <c r="H8" s="16">
        <v>10</v>
      </c>
      <c r="I8" s="32">
        <f t="shared" si="33"/>
        <v>70</v>
      </c>
      <c r="J8" s="67">
        <f t="shared" si="0"/>
        <v>20</v>
      </c>
      <c r="K8" s="68">
        <f t="shared" si="1"/>
        <v>30</v>
      </c>
      <c r="L8" s="67">
        <f t="shared" si="2"/>
        <v>40</v>
      </c>
      <c r="M8" s="67">
        <f t="shared" si="3"/>
        <v>30</v>
      </c>
      <c r="N8" s="67">
        <f t="shared" si="4"/>
        <v>40</v>
      </c>
      <c r="O8" s="67">
        <f t="shared" si="5"/>
        <v>40</v>
      </c>
      <c r="P8" s="67">
        <f t="shared" si="6"/>
        <v>40</v>
      </c>
      <c r="Q8" s="66">
        <f t="shared" si="7"/>
        <v>240</v>
      </c>
      <c r="R8" s="46">
        <f t="shared" si="8"/>
        <v>3.4285714285714284</v>
      </c>
      <c r="S8" s="46" t="str">
        <f t="shared" si="9"/>
        <v>B</v>
      </c>
      <c r="T8" s="67">
        <f t="shared" si="10"/>
        <v>30</v>
      </c>
      <c r="U8" s="68">
        <f t="shared" si="11"/>
        <v>40</v>
      </c>
      <c r="V8" s="67">
        <f t="shared" si="12"/>
        <v>40</v>
      </c>
      <c r="W8" s="67">
        <f t="shared" si="13"/>
        <v>30</v>
      </c>
      <c r="X8" s="67">
        <f t="shared" si="14"/>
        <v>40</v>
      </c>
      <c r="Y8" s="68">
        <f t="shared" si="15"/>
        <v>40</v>
      </c>
      <c r="Z8" s="68">
        <f t="shared" si="16"/>
        <v>40</v>
      </c>
      <c r="AA8" s="66">
        <f t="shared" si="17"/>
        <v>260</v>
      </c>
      <c r="AB8" s="46">
        <f t="shared" si="18"/>
        <v>3.7142857142857144</v>
      </c>
      <c r="AC8" s="46" t="str">
        <f t="shared" si="19"/>
        <v>B</v>
      </c>
      <c r="AD8" s="59">
        <v>5</v>
      </c>
      <c r="AE8" s="60" t="s">
        <v>5</v>
      </c>
      <c r="AF8" s="61">
        <v>-1711.0172755836556</v>
      </c>
      <c r="AG8" s="61">
        <v>-225.8945928626863</v>
      </c>
      <c r="AH8" s="61">
        <v>-86.128406766282637</v>
      </c>
      <c r="AI8" s="61">
        <v>-465.14886855360055</v>
      </c>
      <c r="AJ8" s="61">
        <v>-206.46565637654408</v>
      </c>
      <c r="AK8" s="61">
        <v>-602.92333986149833</v>
      </c>
      <c r="AL8" s="62" t="s">
        <v>52</v>
      </c>
      <c r="AM8" s="62">
        <v>-124.45641116304375</v>
      </c>
      <c r="AN8" s="60" t="s">
        <v>5</v>
      </c>
      <c r="AO8" s="63">
        <v>-0.19377357000398351</v>
      </c>
      <c r="AP8" s="63">
        <v>-9.4007092606408396E-2</v>
      </c>
      <c r="AQ8" s="63">
        <v>-0.17122115009424724</v>
      </c>
      <c r="AR8" s="63">
        <v>-0.21959934340082332</v>
      </c>
      <c r="AS8" s="63">
        <v>-0.13061202616203313</v>
      </c>
      <c r="AT8" s="63">
        <v>-0.32405890909556578</v>
      </c>
      <c r="AU8" s="64" t="s">
        <v>52</v>
      </c>
      <c r="AV8" s="64">
        <v>-0.34140337390135156</v>
      </c>
      <c r="AW8" s="60" t="s">
        <v>5</v>
      </c>
      <c r="AX8" s="26">
        <f t="shared" si="20"/>
        <v>2</v>
      </c>
      <c r="AY8" s="26">
        <f t="shared" si="21"/>
        <v>3</v>
      </c>
      <c r="AZ8" s="26">
        <f t="shared" si="22"/>
        <v>4</v>
      </c>
      <c r="BA8" s="26">
        <f t="shared" si="23"/>
        <v>3</v>
      </c>
      <c r="BB8" s="26">
        <f t="shared" si="24"/>
        <v>4</v>
      </c>
      <c r="BC8" s="26">
        <f t="shared" si="25"/>
        <v>4</v>
      </c>
      <c r="BD8" s="26">
        <f t="shared" si="34"/>
        <v>4</v>
      </c>
      <c r="BE8" s="60" t="s">
        <v>5</v>
      </c>
      <c r="BF8" s="26">
        <f t="shared" si="26"/>
        <v>3</v>
      </c>
      <c r="BG8" s="26">
        <f t="shared" si="27"/>
        <v>4</v>
      </c>
      <c r="BH8" s="26">
        <f t="shared" si="28"/>
        <v>4</v>
      </c>
      <c r="BI8" s="26">
        <f t="shared" si="29"/>
        <v>3</v>
      </c>
      <c r="BJ8" s="26">
        <f t="shared" si="30"/>
        <v>4</v>
      </c>
      <c r="BK8" s="26">
        <f t="shared" si="31"/>
        <v>4</v>
      </c>
      <c r="BL8" s="26">
        <f t="shared" si="32"/>
        <v>4</v>
      </c>
    </row>
    <row r="9" spans="1:64" s="52" customFormat="1" x14ac:dyDescent="0.3">
      <c r="A9" s="45" t="s">
        <v>6</v>
      </c>
      <c r="B9" s="16">
        <v>10</v>
      </c>
      <c r="C9" s="16">
        <v>10</v>
      </c>
      <c r="D9" s="16">
        <v>10</v>
      </c>
      <c r="E9" s="16">
        <v>10</v>
      </c>
      <c r="F9" s="16">
        <v>10</v>
      </c>
      <c r="G9" s="16">
        <v>10</v>
      </c>
      <c r="H9" s="16">
        <v>10</v>
      </c>
      <c r="I9" s="32">
        <f t="shared" si="33"/>
        <v>70</v>
      </c>
      <c r="J9" s="67">
        <f t="shared" si="0"/>
        <v>10</v>
      </c>
      <c r="K9" s="68">
        <f t="shared" si="1"/>
        <v>40</v>
      </c>
      <c r="L9" s="67">
        <f t="shared" si="2"/>
        <v>0</v>
      </c>
      <c r="M9" s="67">
        <f t="shared" si="3"/>
        <v>20</v>
      </c>
      <c r="N9" s="67">
        <f t="shared" si="4"/>
        <v>20</v>
      </c>
      <c r="O9" s="67">
        <f t="shared" si="5"/>
        <v>0</v>
      </c>
      <c r="P9" s="67">
        <f t="shared" si="6"/>
        <v>40</v>
      </c>
      <c r="Q9" s="66">
        <f t="shared" si="7"/>
        <v>130</v>
      </c>
      <c r="R9" s="46">
        <f t="shared" si="8"/>
        <v>1.8571428571428572</v>
      </c>
      <c r="S9" s="46" t="str">
        <f t="shared" si="9"/>
        <v>D</v>
      </c>
      <c r="T9" s="67">
        <f t="shared" si="10"/>
        <v>10</v>
      </c>
      <c r="U9" s="68">
        <f t="shared" si="11"/>
        <v>40</v>
      </c>
      <c r="V9" s="67">
        <f t="shared" si="12"/>
        <v>0</v>
      </c>
      <c r="W9" s="67">
        <f t="shared" si="13"/>
        <v>30</v>
      </c>
      <c r="X9" s="67">
        <f t="shared" si="14"/>
        <v>30</v>
      </c>
      <c r="Y9" s="68">
        <f t="shared" si="15"/>
        <v>0</v>
      </c>
      <c r="Z9" s="68">
        <f t="shared" si="16"/>
        <v>30</v>
      </c>
      <c r="AA9" s="66">
        <f t="shared" si="17"/>
        <v>140</v>
      </c>
      <c r="AB9" s="46">
        <f t="shared" si="18"/>
        <v>2</v>
      </c>
      <c r="AC9" s="46" t="str">
        <f t="shared" si="19"/>
        <v>C</v>
      </c>
      <c r="AD9" s="59">
        <v>6</v>
      </c>
      <c r="AE9" s="60" t="s">
        <v>6</v>
      </c>
      <c r="AF9" s="61">
        <v>-626.85824544930438</v>
      </c>
      <c r="AG9" s="61">
        <v>-50.111190939953303</v>
      </c>
      <c r="AH9" s="61">
        <v>-145.92233428708346</v>
      </c>
      <c r="AI9" s="61">
        <v>12.918966883749079</v>
      </c>
      <c r="AJ9" s="61">
        <v>-210.46378499682851</v>
      </c>
      <c r="AK9" s="61">
        <v>-274.98518992185518</v>
      </c>
      <c r="AL9" s="62">
        <v>67.905287812663204</v>
      </c>
      <c r="AM9" s="62">
        <v>-26.199999999996351</v>
      </c>
      <c r="AN9" s="60" t="s">
        <v>6</v>
      </c>
      <c r="AO9" s="63">
        <v>-3.7188714628605318E-2</v>
      </c>
      <c r="AP9" s="63">
        <v>-1.0094405453601237E-2</v>
      </c>
      <c r="AQ9" s="63">
        <v>-0.23320982183988115</v>
      </c>
      <c r="AR9" s="63">
        <v>2.4882648750372128E-3</v>
      </c>
      <c r="AS9" s="63">
        <v>-9.0160954765786866E-2</v>
      </c>
      <c r="AT9" s="63">
        <v>-7.7304975830472966E-2</v>
      </c>
      <c r="AU9" s="64">
        <v>0.37115229478071171</v>
      </c>
      <c r="AV9" s="64" t="s">
        <v>52</v>
      </c>
      <c r="AW9" s="60" t="s">
        <v>6</v>
      </c>
      <c r="AX9" s="26">
        <f t="shared" si="20"/>
        <v>1</v>
      </c>
      <c r="AY9" s="26">
        <f t="shared" si="21"/>
        <v>4</v>
      </c>
      <c r="AZ9" s="26">
        <f t="shared" si="22"/>
        <v>0</v>
      </c>
      <c r="BA9" s="26">
        <f t="shared" si="23"/>
        <v>2</v>
      </c>
      <c r="BB9" s="26">
        <f t="shared" si="24"/>
        <v>2</v>
      </c>
      <c r="BC9" s="26">
        <f t="shared" si="25"/>
        <v>0</v>
      </c>
      <c r="BD9" s="26">
        <f t="shared" si="34"/>
        <v>4</v>
      </c>
      <c r="BE9" s="60" t="s">
        <v>6</v>
      </c>
      <c r="BF9" s="26">
        <f t="shared" si="26"/>
        <v>1</v>
      </c>
      <c r="BG9" s="26">
        <f t="shared" si="27"/>
        <v>4</v>
      </c>
      <c r="BH9" s="26">
        <f t="shared" si="28"/>
        <v>0</v>
      </c>
      <c r="BI9" s="26">
        <f t="shared" si="29"/>
        <v>3</v>
      </c>
      <c r="BJ9" s="26">
        <f t="shared" si="30"/>
        <v>3</v>
      </c>
      <c r="BK9" s="26">
        <f t="shared" si="31"/>
        <v>0</v>
      </c>
      <c r="BL9" s="26">
        <f t="shared" si="32"/>
        <v>3</v>
      </c>
    </row>
    <row r="10" spans="1:64" s="52" customFormat="1" x14ac:dyDescent="0.3">
      <c r="A10" s="45" t="s">
        <v>7</v>
      </c>
      <c r="B10" s="16">
        <v>10</v>
      </c>
      <c r="C10" s="16">
        <v>10</v>
      </c>
      <c r="D10" s="16">
        <v>10</v>
      </c>
      <c r="E10" s="16">
        <v>10</v>
      </c>
      <c r="F10" s="16">
        <v>10</v>
      </c>
      <c r="G10" s="16">
        <v>10</v>
      </c>
      <c r="H10" s="16">
        <v>10</v>
      </c>
      <c r="I10" s="32">
        <f t="shared" si="33"/>
        <v>70</v>
      </c>
      <c r="J10" s="67">
        <f t="shared" si="0"/>
        <v>0</v>
      </c>
      <c r="K10" s="68">
        <f t="shared" si="1"/>
        <v>0</v>
      </c>
      <c r="L10" s="67">
        <f t="shared" si="2"/>
        <v>20</v>
      </c>
      <c r="M10" s="67">
        <f t="shared" si="3"/>
        <v>40</v>
      </c>
      <c r="N10" s="67">
        <f t="shared" si="4"/>
        <v>40</v>
      </c>
      <c r="O10" s="67">
        <f t="shared" si="5"/>
        <v>40</v>
      </c>
      <c r="P10" s="67">
        <f t="shared" si="6"/>
        <v>40</v>
      </c>
      <c r="Q10" s="66">
        <f t="shared" si="7"/>
        <v>180</v>
      </c>
      <c r="R10" s="46">
        <f t="shared" si="8"/>
        <v>2.5714285714285716</v>
      </c>
      <c r="S10" s="46" t="str">
        <f t="shared" si="9"/>
        <v>C</v>
      </c>
      <c r="T10" s="67">
        <f t="shared" si="10"/>
        <v>0</v>
      </c>
      <c r="U10" s="68">
        <f t="shared" si="11"/>
        <v>0</v>
      </c>
      <c r="V10" s="67">
        <f t="shared" si="12"/>
        <v>30</v>
      </c>
      <c r="W10" s="67">
        <f t="shared" si="13"/>
        <v>40</v>
      </c>
      <c r="X10" s="67">
        <f t="shared" si="14"/>
        <v>40</v>
      </c>
      <c r="Y10" s="68">
        <f t="shared" si="15"/>
        <v>40</v>
      </c>
      <c r="Z10" s="68">
        <f t="shared" si="16"/>
        <v>40</v>
      </c>
      <c r="AA10" s="66">
        <f t="shared" si="17"/>
        <v>190</v>
      </c>
      <c r="AB10" s="46">
        <f t="shared" si="18"/>
        <v>2.7142857142857144</v>
      </c>
      <c r="AC10" s="46" t="str">
        <f t="shared" si="19"/>
        <v>C</v>
      </c>
      <c r="AD10" s="59">
        <v>7</v>
      </c>
      <c r="AE10" s="60" t="s">
        <v>7</v>
      </c>
      <c r="AF10" s="61">
        <v>-1938.9179591859902</v>
      </c>
      <c r="AG10" s="61">
        <v>679.35801078797977</v>
      </c>
      <c r="AH10" s="61">
        <v>109.14597164814791</v>
      </c>
      <c r="AI10" s="61">
        <v>-365.6837271889359</v>
      </c>
      <c r="AJ10" s="61">
        <v>-512.26385684727984</v>
      </c>
      <c r="AK10" s="61">
        <v>-1356.2127776859406</v>
      </c>
      <c r="AL10" s="62">
        <v>-196.39324638039173</v>
      </c>
      <c r="AM10" s="62">
        <v>-296.86833351957046</v>
      </c>
      <c r="AN10" s="60" t="s">
        <v>7</v>
      </c>
      <c r="AO10" s="63">
        <v>-9.8262146815283183E-2</v>
      </c>
      <c r="AP10" s="63">
        <v>0.10638512275044636</v>
      </c>
      <c r="AQ10" s="63">
        <v>0.11801244555383442</v>
      </c>
      <c r="AR10" s="63">
        <v>-6.0709481650027167E-2</v>
      </c>
      <c r="AS10" s="63">
        <v>-0.21425248678275782</v>
      </c>
      <c r="AT10" s="63">
        <v>-0.40274005628939841</v>
      </c>
      <c r="AU10" s="64">
        <v>-1.0510440908674028</v>
      </c>
      <c r="AV10" s="64">
        <v>-0.6558717727991874</v>
      </c>
      <c r="AW10" s="60" t="s">
        <v>7</v>
      </c>
      <c r="AX10" s="26">
        <f t="shared" si="20"/>
        <v>0</v>
      </c>
      <c r="AY10" s="26">
        <f t="shared" si="21"/>
        <v>0</v>
      </c>
      <c r="AZ10" s="26">
        <f t="shared" si="22"/>
        <v>2</v>
      </c>
      <c r="BA10" s="26">
        <f t="shared" si="23"/>
        <v>4</v>
      </c>
      <c r="BB10" s="26">
        <f t="shared" si="24"/>
        <v>4</v>
      </c>
      <c r="BC10" s="26">
        <f t="shared" si="25"/>
        <v>4</v>
      </c>
      <c r="BD10" s="26">
        <f t="shared" si="34"/>
        <v>4</v>
      </c>
      <c r="BE10" s="60" t="s">
        <v>7</v>
      </c>
      <c r="BF10" s="26">
        <f t="shared" si="26"/>
        <v>0</v>
      </c>
      <c r="BG10" s="26">
        <f t="shared" si="27"/>
        <v>0</v>
      </c>
      <c r="BH10" s="26">
        <f t="shared" si="28"/>
        <v>3</v>
      </c>
      <c r="BI10" s="26">
        <f t="shared" si="29"/>
        <v>4</v>
      </c>
      <c r="BJ10" s="26">
        <f t="shared" si="30"/>
        <v>4</v>
      </c>
      <c r="BK10" s="26">
        <f t="shared" si="31"/>
        <v>4</v>
      </c>
      <c r="BL10" s="26">
        <f t="shared" si="32"/>
        <v>4</v>
      </c>
    </row>
    <row r="11" spans="1:64" s="52" customFormat="1" x14ac:dyDescent="0.3">
      <c r="A11" s="45" t="s">
        <v>8</v>
      </c>
      <c r="B11" s="16">
        <v>10</v>
      </c>
      <c r="C11" s="16">
        <v>10</v>
      </c>
      <c r="D11" s="16">
        <v>10</v>
      </c>
      <c r="E11" s="16">
        <v>10</v>
      </c>
      <c r="F11" s="16">
        <v>10</v>
      </c>
      <c r="G11" s="16">
        <v>10</v>
      </c>
      <c r="H11" s="16">
        <v>10</v>
      </c>
      <c r="I11" s="32">
        <f t="shared" si="33"/>
        <v>70</v>
      </c>
      <c r="J11" s="67">
        <f t="shared" si="0"/>
        <v>0</v>
      </c>
      <c r="K11" s="68">
        <f t="shared" si="1"/>
        <v>30</v>
      </c>
      <c r="L11" s="67">
        <f t="shared" si="2"/>
        <v>0</v>
      </c>
      <c r="M11" s="67">
        <f t="shared" si="3"/>
        <v>0</v>
      </c>
      <c r="N11" s="67">
        <f t="shared" si="4"/>
        <v>30</v>
      </c>
      <c r="O11" s="67">
        <f t="shared" si="5"/>
        <v>40</v>
      </c>
      <c r="P11" s="67">
        <f t="shared" si="6"/>
        <v>40</v>
      </c>
      <c r="Q11" s="66">
        <f t="shared" si="7"/>
        <v>140</v>
      </c>
      <c r="R11" s="46">
        <f t="shared" si="8"/>
        <v>2</v>
      </c>
      <c r="S11" s="46" t="str">
        <f t="shared" si="9"/>
        <v>C</v>
      </c>
      <c r="T11" s="67">
        <f t="shared" si="10"/>
        <v>0</v>
      </c>
      <c r="U11" s="68">
        <f t="shared" si="11"/>
        <v>30</v>
      </c>
      <c r="V11" s="67">
        <f t="shared" si="12"/>
        <v>0</v>
      </c>
      <c r="W11" s="67">
        <f t="shared" si="13"/>
        <v>0</v>
      </c>
      <c r="X11" s="67">
        <f t="shared" si="14"/>
        <v>30</v>
      </c>
      <c r="Y11" s="68">
        <f t="shared" si="15"/>
        <v>40</v>
      </c>
      <c r="Z11" s="68">
        <f t="shared" si="16"/>
        <v>40</v>
      </c>
      <c r="AA11" s="66">
        <f t="shared" si="17"/>
        <v>140</v>
      </c>
      <c r="AB11" s="46">
        <f t="shared" si="18"/>
        <v>2</v>
      </c>
      <c r="AC11" s="46" t="str">
        <f t="shared" si="19"/>
        <v>C</v>
      </c>
      <c r="AD11" s="59">
        <v>8</v>
      </c>
      <c r="AE11" s="60" t="s">
        <v>8</v>
      </c>
      <c r="AF11" s="61">
        <v>292.28005843136907</v>
      </c>
      <c r="AG11" s="61">
        <v>191.66703102918564</v>
      </c>
      <c r="AH11" s="61">
        <v>-34.659045657312305</v>
      </c>
      <c r="AI11" s="61">
        <v>252.63211129021283</v>
      </c>
      <c r="AJ11" s="61">
        <v>74.691011518950177</v>
      </c>
      <c r="AK11" s="61">
        <v>-151.05104974966707</v>
      </c>
      <c r="AL11" s="62" t="s">
        <v>52</v>
      </c>
      <c r="AM11" s="62">
        <v>-41.000000000000284</v>
      </c>
      <c r="AN11" s="60" t="s">
        <v>8</v>
      </c>
      <c r="AO11" s="63">
        <v>5.5468689306747337E-2</v>
      </c>
      <c r="AP11" s="63">
        <v>0.12813009191710414</v>
      </c>
      <c r="AQ11" s="63">
        <v>-0.15962374863869677</v>
      </c>
      <c r="AR11" s="63">
        <v>0.18588783378882873</v>
      </c>
      <c r="AS11" s="63">
        <v>7.9107669295029742E-2</v>
      </c>
      <c r="AT11" s="63">
        <v>-0.12054706056909038</v>
      </c>
      <c r="AU11" s="64" t="s">
        <v>52</v>
      </c>
      <c r="AV11" s="64" t="s">
        <v>52</v>
      </c>
      <c r="AW11" s="60" t="s">
        <v>8</v>
      </c>
      <c r="AX11" s="26">
        <f t="shared" si="20"/>
        <v>0</v>
      </c>
      <c r="AY11" s="26">
        <f t="shared" si="21"/>
        <v>3</v>
      </c>
      <c r="AZ11" s="26">
        <f t="shared" si="22"/>
        <v>0</v>
      </c>
      <c r="BA11" s="26">
        <f t="shared" si="23"/>
        <v>0</v>
      </c>
      <c r="BB11" s="26">
        <f t="shared" si="24"/>
        <v>3</v>
      </c>
      <c r="BC11" s="26">
        <f t="shared" si="25"/>
        <v>4</v>
      </c>
      <c r="BD11" s="26">
        <f t="shared" si="34"/>
        <v>4</v>
      </c>
      <c r="BE11" s="60" t="s">
        <v>8</v>
      </c>
      <c r="BF11" s="26">
        <f t="shared" si="26"/>
        <v>0</v>
      </c>
      <c r="BG11" s="26">
        <f t="shared" si="27"/>
        <v>3</v>
      </c>
      <c r="BH11" s="26">
        <f t="shared" si="28"/>
        <v>0</v>
      </c>
      <c r="BI11" s="26">
        <f t="shared" si="29"/>
        <v>0</v>
      </c>
      <c r="BJ11" s="26">
        <f t="shared" si="30"/>
        <v>3</v>
      </c>
      <c r="BK11" s="26">
        <f t="shared" si="31"/>
        <v>4</v>
      </c>
      <c r="BL11" s="26">
        <f t="shared" si="32"/>
        <v>4</v>
      </c>
    </row>
    <row r="12" spans="1:64" s="52" customFormat="1" x14ac:dyDescent="0.3">
      <c r="A12" s="45" t="s">
        <v>9</v>
      </c>
      <c r="B12" s="16">
        <v>10</v>
      </c>
      <c r="C12" s="16">
        <v>10</v>
      </c>
      <c r="D12" s="16">
        <v>10</v>
      </c>
      <c r="E12" s="16">
        <v>10</v>
      </c>
      <c r="F12" s="16">
        <v>10</v>
      </c>
      <c r="G12" s="16">
        <v>10</v>
      </c>
      <c r="H12" s="16">
        <v>10</v>
      </c>
      <c r="I12" s="32">
        <f t="shared" si="33"/>
        <v>70</v>
      </c>
      <c r="J12" s="67">
        <f t="shared" si="0"/>
        <v>20</v>
      </c>
      <c r="K12" s="68">
        <f t="shared" si="1"/>
        <v>0</v>
      </c>
      <c r="L12" s="67">
        <f t="shared" si="2"/>
        <v>30</v>
      </c>
      <c r="M12" s="67">
        <f t="shared" si="3"/>
        <v>0</v>
      </c>
      <c r="N12" s="67">
        <f t="shared" si="4"/>
        <v>40</v>
      </c>
      <c r="O12" s="67">
        <f t="shared" si="5"/>
        <v>40</v>
      </c>
      <c r="P12" s="67">
        <f t="shared" si="6"/>
        <v>40</v>
      </c>
      <c r="Q12" s="66">
        <f t="shared" si="7"/>
        <v>170</v>
      </c>
      <c r="R12" s="46">
        <f t="shared" si="8"/>
        <v>2.4285714285714284</v>
      </c>
      <c r="S12" s="46" t="str">
        <f t="shared" si="9"/>
        <v>C</v>
      </c>
      <c r="T12" s="67">
        <f t="shared" si="10"/>
        <v>20</v>
      </c>
      <c r="U12" s="68">
        <f t="shared" si="11"/>
        <v>0</v>
      </c>
      <c r="V12" s="67">
        <f t="shared" si="12"/>
        <v>30</v>
      </c>
      <c r="W12" s="67">
        <f t="shared" si="13"/>
        <v>0</v>
      </c>
      <c r="X12" s="67">
        <f t="shared" si="14"/>
        <v>30</v>
      </c>
      <c r="Y12" s="68">
        <f t="shared" si="15"/>
        <v>30</v>
      </c>
      <c r="Z12" s="68">
        <f t="shared" si="16"/>
        <v>20</v>
      </c>
      <c r="AA12" s="66">
        <f t="shared" si="17"/>
        <v>130</v>
      </c>
      <c r="AB12" s="46">
        <f t="shared" si="18"/>
        <v>1.8571428571428572</v>
      </c>
      <c r="AC12" s="46" t="str">
        <f t="shared" si="19"/>
        <v>D</v>
      </c>
      <c r="AD12" s="59">
        <v>9</v>
      </c>
      <c r="AE12" s="60" t="s">
        <v>9</v>
      </c>
      <c r="AF12" s="61">
        <v>-819.77252568522817</v>
      </c>
      <c r="AG12" s="61">
        <v>-198.22262176076583</v>
      </c>
      <c r="AH12" s="61">
        <v>38.45233740522707</v>
      </c>
      <c r="AI12" s="61">
        <v>-354.09464612408419</v>
      </c>
      <c r="AJ12" s="61">
        <v>8.2173599864596554</v>
      </c>
      <c r="AK12" s="61">
        <v>-272.12495519206436</v>
      </c>
      <c r="AL12" s="62">
        <v>-29</v>
      </c>
      <c r="AM12" s="62">
        <v>-13.000000000000568</v>
      </c>
      <c r="AN12" s="60" t="s">
        <v>9</v>
      </c>
      <c r="AO12" s="63">
        <v>-9.359580084887896E-2</v>
      </c>
      <c r="AP12" s="63">
        <v>-6.9624165182480796E-2</v>
      </c>
      <c r="AQ12" s="63">
        <v>0.12144979235084659</v>
      </c>
      <c r="AR12" s="63">
        <v>-0.10551845518223613</v>
      </c>
      <c r="AS12" s="63">
        <v>9.02108155674077E-3</v>
      </c>
      <c r="AT12" s="63">
        <v>-0.20486228829943035</v>
      </c>
      <c r="AU12" s="64" t="s">
        <v>52</v>
      </c>
      <c r="AV12" s="64" t="s">
        <v>52</v>
      </c>
      <c r="AW12" s="60" t="s">
        <v>9</v>
      </c>
      <c r="AX12" s="26">
        <f t="shared" si="20"/>
        <v>2</v>
      </c>
      <c r="AY12" s="26">
        <f t="shared" si="21"/>
        <v>0</v>
      </c>
      <c r="AZ12" s="26">
        <f t="shared" si="22"/>
        <v>3</v>
      </c>
      <c r="BA12" s="26">
        <f t="shared" si="23"/>
        <v>0</v>
      </c>
      <c r="BB12" s="26">
        <f t="shared" si="24"/>
        <v>4</v>
      </c>
      <c r="BC12" s="26">
        <f t="shared" si="25"/>
        <v>4</v>
      </c>
      <c r="BD12" s="26">
        <f t="shared" si="34"/>
        <v>4</v>
      </c>
      <c r="BE12" s="60" t="s">
        <v>9</v>
      </c>
      <c r="BF12" s="26">
        <f t="shared" si="26"/>
        <v>2</v>
      </c>
      <c r="BG12" s="26">
        <f t="shared" si="27"/>
        <v>0</v>
      </c>
      <c r="BH12" s="26">
        <f t="shared" si="28"/>
        <v>3</v>
      </c>
      <c r="BI12" s="26">
        <f t="shared" si="29"/>
        <v>0</v>
      </c>
      <c r="BJ12" s="26">
        <f t="shared" si="30"/>
        <v>3</v>
      </c>
      <c r="BK12" s="26">
        <f t="shared" si="31"/>
        <v>3</v>
      </c>
      <c r="BL12" s="26">
        <f t="shared" si="32"/>
        <v>2</v>
      </c>
    </row>
    <row r="13" spans="1:64" s="52" customFormat="1" x14ac:dyDescent="0.3">
      <c r="A13" s="45" t="s">
        <v>10</v>
      </c>
      <c r="B13" s="16">
        <v>10</v>
      </c>
      <c r="C13" s="16">
        <v>10</v>
      </c>
      <c r="D13" s="16">
        <v>10</v>
      </c>
      <c r="E13" s="16">
        <v>10</v>
      </c>
      <c r="F13" s="16">
        <v>10</v>
      </c>
      <c r="G13" s="16">
        <v>10</v>
      </c>
      <c r="H13" s="16">
        <v>10</v>
      </c>
      <c r="I13" s="32">
        <f t="shared" si="33"/>
        <v>70</v>
      </c>
      <c r="J13" s="67">
        <f t="shared" si="0"/>
        <v>0</v>
      </c>
      <c r="K13" s="68">
        <f t="shared" si="1"/>
        <v>10</v>
      </c>
      <c r="L13" s="67">
        <f t="shared" si="2"/>
        <v>40</v>
      </c>
      <c r="M13" s="67">
        <f t="shared" si="3"/>
        <v>40</v>
      </c>
      <c r="N13" s="67">
        <f t="shared" si="4"/>
        <v>40</v>
      </c>
      <c r="O13" s="67">
        <f t="shared" si="5"/>
        <v>40</v>
      </c>
      <c r="P13" s="67">
        <f t="shared" si="6"/>
        <v>0</v>
      </c>
      <c r="Q13" s="66">
        <f t="shared" si="7"/>
        <v>170</v>
      </c>
      <c r="R13" s="46">
        <f t="shared" si="8"/>
        <v>2.4285714285714284</v>
      </c>
      <c r="S13" s="46" t="str">
        <f t="shared" si="9"/>
        <v>C</v>
      </c>
      <c r="T13" s="67">
        <f t="shared" si="10"/>
        <v>0</v>
      </c>
      <c r="U13" s="68">
        <f t="shared" si="11"/>
        <v>20</v>
      </c>
      <c r="V13" s="67">
        <f t="shared" si="12"/>
        <v>40</v>
      </c>
      <c r="W13" s="67">
        <f t="shared" si="13"/>
        <v>40</v>
      </c>
      <c r="X13" s="67">
        <f t="shared" si="14"/>
        <v>40</v>
      </c>
      <c r="Y13" s="68">
        <f t="shared" si="15"/>
        <v>40</v>
      </c>
      <c r="Z13" s="68">
        <f t="shared" si="16"/>
        <v>0</v>
      </c>
      <c r="AA13" s="66">
        <f t="shared" si="17"/>
        <v>180</v>
      </c>
      <c r="AB13" s="46">
        <f t="shared" si="18"/>
        <v>2.5714285714285716</v>
      </c>
      <c r="AC13" s="46" t="str">
        <f t="shared" si="19"/>
        <v>C</v>
      </c>
      <c r="AD13" s="59">
        <v>10</v>
      </c>
      <c r="AE13" s="60" t="s">
        <v>10</v>
      </c>
      <c r="AF13" s="61">
        <v>-809.4950647360838</v>
      </c>
      <c r="AG13" s="61">
        <v>462.65366195443687</v>
      </c>
      <c r="AH13" s="61">
        <v>-15.12284010806269</v>
      </c>
      <c r="AI13" s="61">
        <v>-469.74813145148391</v>
      </c>
      <c r="AJ13" s="61">
        <v>-344.92348107339399</v>
      </c>
      <c r="AK13" s="61">
        <v>-390.53521822547941</v>
      </c>
      <c r="AL13" s="62">
        <v>-210.61781848676742</v>
      </c>
      <c r="AM13" s="62">
        <v>158.79876265466677</v>
      </c>
      <c r="AN13" s="60" t="s">
        <v>10</v>
      </c>
      <c r="AO13" s="63">
        <v>-8.4179868824919249E-2</v>
      </c>
      <c r="AP13" s="63">
        <v>0.15344320322834859</v>
      </c>
      <c r="AQ13" s="63">
        <v>-3.3045622368299915E-2</v>
      </c>
      <c r="AR13" s="63">
        <v>-0.24036943798079238</v>
      </c>
      <c r="AS13" s="63">
        <v>-0.2671890140004658</v>
      </c>
      <c r="AT13" s="63">
        <v>-0.20735407181931495</v>
      </c>
      <c r="AU13" s="64">
        <v>-0.90766790930768526</v>
      </c>
      <c r="AV13" s="64">
        <v>0.2028602627272181</v>
      </c>
      <c r="AW13" s="60" t="s">
        <v>10</v>
      </c>
      <c r="AX13" s="26">
        <f t="shared" si="20"/>
        <v>0</v>
      </c>
      <c r="AY13" s="26">
        <f t="shared" si="21"/>
        <v>1</v>
      </c>
      <c r="AZ13" s="26">
        <f t="shared" si="22"/>
        <v>4</v>
      </c>
      <c r="BA13" s="26">
        <f t="shared" si="23"/>
        <v>4</v>
      </c>
      <c r="BB13" s="26">
        <f t="shared" si="24"/>
        <v>4</v>
      </c>
      <c r="BC13" s="26">
        <f t="shared" si="25"/>
        <v>4</v>
      </c>
      <c r="BD13" s="26">
        <f t="shared" si="34"/>
        <v>0</v>
      </c>
      <c r="BE13" s="60" t="s">
        <v>10</v>
      </c>
      <c r="BF13" s="26">
        <f t="shared" si="26"/>
        <v>0</v>
      </c>
      <c r="BG13" s="26">
        <f t="shared" si="27"/>
        <v>2</v>
      </c>
      <c r="BH13" s="26">
        <f t="shared" si="28"/>
        <v>4</v>
      </c>
      <c r="BI13" s="26">
        <f t="shared" si="29"/>
        <v>4</v>
      </c>
      <c r="BJ13" s="26">
        <f t="shared" si="30"/>
        <v>4</v>
      </c>
      <c r="BK13" s="26">
        <f t="shared" si="31"/>
        <v>4</v>
      </c>
      <c r="BL13" s="26">
        <f t="shared" si="32"/>
        <v>0</v>
      </c>
    </row>
    <row r="14" spans="1:64" s="52" customFormat="1" x14ac:dyDescent="0.3">
      <c r="A14" s="45" t="s">
        <v>11</v>
      </c>
      <c r="B14" s="16">
        <v>10</v>
      </c>
      <c r="C14" s="16">
        <v>10</v>
      </c>
      <c r="D14" s="16">
        <v>10</v>
      </c>
      <c r="E14" s="16">
        <v>10</v>
      </c>
      <c r="F14" s="16">
        <v>10</v>
      </c>
      <c r="G14" s="16">
        <v>10</v>
      </c>
      <c r="H14" s="16">
        <v>10</v>
      </c>
      <c r="I14" s="32">
        <f t="shared" si="33"/>
        <v>70</v>
      </c>
      <c r="J14" s="67">
        <f t="shared" si="0"/>
        <v>0</v>
      </c>
      <c r="K14" s="68">
        <f t="shared" si="1"/>
        <v>0</v>
      </c>
      <c r="L14" s="67">
        <f t="shared" si="2"/>
        <v>0</v>
      </c>
      <c r="M14" s="67">
        <f t="shared" si="3"/>
        <v>0</v>
      </c>
      <c r="N14" s="67">
        <f t="shared" si="4"/>
        <v>10</v>
      </c>
      <c r="O14" s="67">
        <f t="shared" si="5"/>
        <v>40</v>
      </c>
      <c r="P14" s="67">
        <f t="shared" si="6"/>
        <v>40</v>
      </c>
      <c r="Q14" s="66">
        <f t="shared" si="7"/>
        <v>90</v>
      </c>
      <c r="R14" s="46">
        <f t="shared" si="8"/>
        <v>1.2857142857142858</v>
      </c>
      <c r="S14" s="46" t="str">
        <f t="shared" si="9"/>
        <v>D</v>
      </c>
      <c r="T14" s="67">
        <f t="shared" si="10"/>
        <v>0</v>
      </c>
      <c r="U14" s="68">
        <f t="shared" si="11"/>
        <v>0</v>
      </c>
      <c r="V14" s="67">
        <f t="shared" si="12"/>
        <v>0</v>
      </c>
      <c r="W14" s="67">
        <f t="shared" si="13"/>
        <v>0</v>
      </c>
      <c r="X14" s="67">
        <f t="shared" si="14"/>
        <v>10</v>
      </c>
      <c r="Y14" s="68">
        <f t="shared" si="15"/>
        <v>40</v>
      </c>
      <c r="Z14" s="68">
        <f t="shared" si="16"/>
        <v>40</v>
      </c>
      <c r="AA14" s="66">
        <f t="shared" si="17"/>
        <v>90</v>
      </c>
      <c r="AB14" s="46">
        <f t="shared" si="18"/>
        <v>1.2857142857142858</v>
      </c>
      <c r="AC14" s="46" t="str">
        <f t="shared" si="19"/>
        <v>D</v>
      </c>
      <c r="AD14" s="59">
        <v>11</v>
      </c>
      <c r="AE14" s="60" t="s">
        <v>11</v>
      </c>
      <c r="AF14" s="61">
        <v>289.24738867467386</v>
      </c>
      <c r="AG14" s="61">
        <v>127.35370965011384</v>
      </c>
      <c r="AH14" s="61">
        <v>18.264045610143626</v>
      </c>
      <c r="AI14" s="61">
        <v>54.770534193001367</v>
      </c>
      <c r="AJ14" s="61">
        <v>213.74560380705543</v>
      </c>
      <c r="AK14" s="61">
        <v>-19.344277834730065</v>
      </c>
      <c r="AL14" s="62">
        <v>-58.277659821774506</v>
      </c>
      <c r="AM14" s="62">
        <v>-47.264566929135839</v>
      </c>
      <c r="AN14" s="60" t="s">
        <v>11</v>
      </c>
      <c r="AO14" s="63">
        <v>4.9148731097453886E-2</v>
      </c>
      <c r="AP14" s="63">
        <v>8.2988740246965398E-2</v>
      </c>
      <c r="AQ14" s="63">
        <v>6.2779282773822401E-2</v>
      </c>
      <c r="AR14" s="63">
        <v>3.5413549840095662E-2</v>
      </c>
      <c r="AS14" s="63">
        <v>0.19073039160240426</v>
      </c>
      <c r="AT14" s="63">
        <v>-1.4991578218649312E-2</v>
      </c>
      <c r="AU14" s="64">
        <v>-0.78452360685506761</v>
      </c>
      <c r="AV14" s="64">
        <v>-1.7041221894164531</v>
      </c>
      <c r="AW14" s="60" t="s">
        <v>11</v>
      </c>
      <c r="AX14" s="26">
        <f t="shared" si="20"/>
        <v>0</v>
      </c>
      <c r="AY14" s="26">
        <f t="shared" si="21"/>
        <v>0</v>
      </c>
      <c r="AZ14" s="26">
        <f t="shared" si="22"/>
        <v>0</v>
      </c>
      <c r="BA14" s="26">
        <f t="shared" si="23"/>
        <v>0</v>
      </c>
      <c r="BB14" s="26">
        <f t="shared" si="24"/>
        <v>1</v>
      </c>
      <c r="BC14" s="26">
        <f t="shared" si="25"/>
        <v>4</v>
      </c>
      <c r="BD14" s="26">
        <f t="shared" si="34"/>
        <v>4</v>
      </c>
      <c r="BE14" s="60" t="s">
        <v>11</v>
      </c>
      <c r="BF14" s="26">
        <f t="shared" si="26"/>
        <v>0</v>
      </c>
      <c r="BG14" s="26">
        <f t="shared" si="27"/>
        <v>0</v>
      </c>
      <c r="BH14" s="26">
        <f t="shared" si="28"/>
        <v>0</v>
      </c>
      <c r="BI14" s="26">
        <f t="shared" si="29"/>
        <v>0</v>
      </c>
      <c r="BJ14" s="26">
        <f t="shared" si="30"/>
        <v>1</v>
      </c>
      <c r="BK14" s="26">
        <f t="shared" si="31"/>
        <v>4</v>
      </c>
      <c r="BL14" s="26">
        <f t="shared" si="32"/>
        <v>4</v>
      </c>
    </row>
    <row r="15" spans="1:64" s="52" customFormat="1" x14ac:dyDescent="0.3">
      <c r="A15" s="45" t="s">
        <v>12</v>
      </c>
      <c r="B15" s="16">
        <v>10</v>
      </c>
      <c r="C15" s="16">
        <v>10</v>
      </c>
      <c r="D15" s="16">
        <v>10</v>
      </c>
      <c r="E15" s="16">
        <v>10</v>
      </c>
      <c r="F15" s="16">
        <v>10</v>
      </c>
      <c r="G15" s="16">
        <v>10</v>
      </c>
      <c r="H15" s="16">
        <v>10</v>
      </c>
      <c r="I15" s="32">
        <f t="shared" si="33"/>
        <v>70</v>
      </c>
      <c r="J15" s="67">
        <f t="shared" si="0"/>
        <v>0</v>
      </c>
      <c r="K15" s="68">
        <f t="shared" si="1"/>
        <v>10</v>
      </c>
      <c r="L15" s="67">
        <f t="shared" si="2"/>
        <v>0</v>
      </c>
      <c r="M15" s="67">
        <f t="shared" si="3"/>
        <v>40</v>
      </c>
      <c r="N15" s="67">
        <f t="shared" si="4"/>
        <v>40</v>
      </c>
      <c r="O15" s="67">
        <f t="shared" si="5"/>
        <v>40</v>
      </c>
      <c r="P15" s="67">
        <f t="shared" si="6"/>
        <v>40</v>
      </c>
      <c r="Q15" s="66">
        <f t="shared" si="7"/>
        <v>170</v>
      </c>
      <c r="R15" s="46">
        <f t="shared" si="8"/>
        <v>2.4285714285714284</v>
      </c>
      <c r="S15" s="46" t="str">
        <f t="shared" si="9"/>
        <v>C</v>
      </c>
      <c r="T15" s="67">
        <f t="shared" si="10"/>
        <v>0</v>
      </c>
      <c r="U15" s="68">
        <f t="shared" si="11"/>
        <v>20</v>
      </c>
      <c r="V15" s="67">
        <f t="shared" si="12"/>
        <v>0</v>
      </c>
      <c r="W15" s="67">
        <f t="shared" si="13"/>
        <v>40</v>
      </c>
      <c r="X15" s="67">
        <f t="shared" si="14"/>
        <v>40</v>
      </c>
      <c r="Y15" s="68">
        <f t="shared" si="15"/>
        <v>40</v>
      </c>
      <c r="Z15" s="68">
        <f t="shared" si="16"/>
        <v>40</v>
      </c>
      <c r="AA15" s="66">
        <f t="shared" si="17"/>
        <v>180</v>
      </c>
      <c r="AB15" s="46">
        <f t="shared" si="18"/>
        <v>2.5714285714285716</v>
      </c>
      <c r="AC15" s="46" t="str">
        <f t="shared" si="19"/>
        <v>C</v>
      </c>
      <c r="AD15" s="59">
        <v>12</v>
      </c>
      <c r="AE15" s="60" t="s">
        <v>12</v>
      </c>
      <c r="AF15" s="61">
        <v>-1451.3382228931241</v>
      </c>
      <c r="AG15" s="61">
        <v>63.434200367689115</v>
      </c>
      <c r="AH15" s="61">
        <v>-16.484686865707431</v>
      </c>
      <c r="AI15" s="61">
        <v>9.2810704786652423</v>
      </c>
      <c r="AJ15" s="61">
        <v>-451.60209938592675</v>
      </c>
      <c r="AK15" s="61">
        <v>-1056.1667074878437</v>
      </c>
      <c r="AL15" s="62" t="s">
        <v>52</v>
      </c>
      <c r="AM15" s="62" t="s">
        <v>52</v>
      </c>
      <c r="AN15" s="60" t="s">
        <v>12</v>
      </c>
      <c r="AO15" s="63">
        <v>-0.12328043522110312</v>
      </c>
      <c r="AP15" s="63">
        <v>1.5560873403087051E-2</v>
      </c>
      <c r="AQ15" s="63">
        <v>-2.9511346644445765E-2</v>
      </c>
      <c r="AR15" s="63">
        <v>2.2543463735414842E-3</v>
      </c>
      <c r="AS15" s="63">
        <v>-0.40351791579895152</v>
      </c>
      <c r="AT15" s="63">
        <v>-0.55552070168044998</v>
      </c>
      <c r="AU15" s="64" t="s">
        <v>52</v>
      </c>
      <c r="AV15" s="64" t="s">
        <v>52</v>
      </c>
      <c r="AW15" s="60" t="s">
        <v>12</v>
      </c>
      <c r="AX15" s="26">
        <f t="shared" si="20"/>
        <v>0</v>
      </c>
      <c r="AY15" s="26">
        <f t="shared" si="21"/>
        <v>1</v>
      </c>
      <c r="AZ15" s="26">
        <f t="shared" si="22"/>
        <v>0</v>
      </c>
      <c r="BA15" s="26">
        <f t="shared" si="23"/>
        <v>4</v>
      </c>
      <c r="BB15" s="26">
        <f t="shared" si="24"/>
        <v>4</v>
      </c>
      <c r="BC15" s="26">
        <f t="shared" si="25"/>
        <v>4</v>
      </c>
      <c r="BD15" s="26">
        <f t="shared" si="34"/>
        <v>4</v>
      </c>
      <c r="BE15" s="60" t="s">
        <v>12</v>
      </c>
      <c r="BF15" s="26">
        <f t="shared" si="26"/>
        <v>0</v>
      </c>
      <c r="BG15" s="26">
        <f t="shared" si="27"/>
        <v>2</v>
      </c>
      <c r="BH15" s="26">
        <f t="shared" si="28"/>
        <v>0</v>
      </c>
      <c r="BI15" s="26">
        <f t="shared" si="29"/>
        <v>4</v>
      </c>
      <c r="BJ15" s="26">
        <f t="shared" si="30"/>
        <v>4</v>
      </c>
      <c r="BK15" s="26">
        <f t="shared" si="31"/>
        <v>4</v>
      </c>
      <c r="BL15" s="26">
        <f t="shared" si="32"/>
        <v>4</v>
      </c>
    </row>
    <row r="16" spans="1:64" s="52" customFormat="1" x14ac:dyDescent="0.3">
      <c r="A16" s="45" t="s">
        <v>13</v>
      </c>
      <c r="B16" s="16">
        <v>10</v>
      </c>
      <c r="C16" s="16">
        <v>10</v>
      </c>
      <c r="D16" s="16">
        <v>10</v>
      </c>
      <c r="E16" s="16">
        <v>10</v>
      </c>
      <c r="F16" s="16">
        <v>10</v>
      </c>
      <c r="G16" s="16">
        <v>10</v>
      </c>
      <c r="H16" s="16">
        <v>10</v>
      </c>
      <c r="I16" s="32">
        <f t="shared" si="33"/>
        <v>70</v>
      </c>
      <c r="J16" s="67">
        <f t="shared" si="0"/>
        <v>0</v>
      </c>
      <c r="K16" s="68">
        <f t="shared" si="1"/>
        <v>40</v>
      </c>
      <c r="L16" s="67">
        <f t="shared" si="2"/>
        <v>30</v>
      </c>
      <c r="M16" s="67">
        <f t="shared" si="3"/>
        <v>40</v>
      </c>
      <c r="N16" s="67">
        <f t="shared" si="4"/>
        <v>40</v>
      </c>
      <c r="O16" s="67">
        <f t="shared" si="5"/>
        <v>40</v>
      </c>
      <c r="P16" s="67">
        <f t="shared" si="6"/>
        <v>40</v>
      </c>
      <c r="Q16" s="66">
        <f t="shared" si="7"/>
        <v>230</v>
      </c>
      <c r="R16" s="46">
        <f t="shared" si="8"/>
        <v>3.2857142857142856</v>
      </c>
      <c r="S16" s="46" t="str">
        <f t="shared" si="9"/>
        <v>B</v>
      </c>
      <c r="T16" s="67">
        <f t="shared" si="10"/>
        <v>0</v>
      </c>
      <c r="U16" s="68">
        <f t="shared" si="11"/>
        <v>40</v>
      </c>
      <c r="V16" s="67">
        <f t="shared" si="12"/>
        <v>40</v>
      </c>
      <c r="W16" s="67">
        <f t="shared" si="13"/>
        <v>40</v>
      </c>
      <c r="X16" s="67">
        <f t="shared" si="14"/>
        <v>40</v>
      </c>
      <c r="Y16" s="68">
        <f t="shared" si="15"/>
        <v>40</v>
      </c>
      <c r="Z16" s="68">
        <f t="shared" si="16"/>
        <v>40</v>
      </c>
      <c r="AA16" s="66">
        <f t="shared" si="17"/>
        <v>240</v>
      </c>
      <c r="AB16" s="46">
        <f t="shared" si="18"/>
        <v>3.4285714285714284</v>
      </c>
      <c r="AC16" s="46" t="str">
        <f t="shared" si="19"/>
        <v>B</v>
      </c>
      <c r="AD16" s="59">
        <v>13</v>
      </c>
      <c r="AE16" s="60" t="s">
        <v>13</v>
      </c>
      <c r="AF16" s="61">
        <v>-2871.4758951921976</v>
      </c>
      <c r="AG16" s="61">
        <v>777.11618206650553</v>
      </c>
      <c r="AH16" s="61">
        <v>-269.14054380335102</v>
      </c>
      <c r="AI16" s="61">
        <v>-998.6256643707809</v>
      </c>
      <c r="AJ16" s="61">
        <v>-718.13970883020238</v>
      </c>
      <c r="AK16" s="61">
        <v>-1062.0515690802122</v>
      </c>
      <c r="AL16" s="62">
        <v>-243.70318279175251</v>
      </c>
      <c r="AM16" s="62">
        <v>-356.93140838240515</v>
      </c>
      <c r="AN16" s="60" t="s">
        <v>13</v>
      </c>
      <c r="AO16" s="63">
        <v>-0.15680944125610949</v>
      </c>
      <c r="AP16" s="63">
        <v>0.10940659461267797</v>
      </c>
      <c r="AQ16" s="63">
        <v>-0.40209736089489345</v>
      </c>
      <c r="AR16" s="63">
        <v>-0.16542390046669128</v>
      </c>
      <c r="AS16" s="63">
        <v>-0.40021353487796701</v>
      </c>
      <c r="AT16" s="63">
        <v>-0.65504043566890147</v>
      </c>
      <c r="AU16" s="64">
        <v>-0.35183753424940878</v>
      </c>
      <c r="AV16" s="64">
        <v>-0.905092101333694</v>
      </c>
      <c r="AW16" s="60" t="s">
        <v>13</v>
      </c>
      <c r="AX16" s="26">
        <f t="shared" si="20"/>
        <v>0</v>
      </c>
      <c r="AY16" s="26">
        <f t="shared" si="21"/>
        <v>4</v>
      </c>
      <c r="AZ16" s="26">
        <f t="shared" si="22"/>
        <v>3</v>
      </c>
      <c r="BA16" s="26">
        <f t="shared" si="23"/>
        <v>4</v>
      </c>
      <c r="BB16" s="26">
        <f t="shared" si="24"/>
        <v>4</v>
      </c>
      <c r="BC16" s="26">
        <f t="shared" si="25"/>
        <v>4</v>
      </c>
      <c r="BD16" s="26">
        <f t="shared" si="34"/>
        <v>4</v>
      </c>
      <c r="BE16" s="60" t="s">
        <v>13</v>
      </c>
      <c r="BF16" s="26">
        <f t="shared" si="26"/>
        <v>0</v>
      </c>
      <c r="BG16" s="26">
        <f t="shared" si="27"/>
        <v>4</v>
      </c>
      <c r="BH16" s="26">
        <f t="shared" si="28"/>
        <v>4</v>
      </c>
      <c r="BI16" s="26">
        <f t="shared" si="29"/>
        <v>4</v>
      </c>
      <c r="BJ16" s="26">
        <f t="shared" si="30"/>
        <v>4</v>
      </c>
      <c r="BK16" s="26">
        <f t="shared" si="31"/>
        <v>4</v>
      </c>
      <c r="BL16" s="26">
        <f t="shared" si="32"/>
        <v>4</v>
      </c>
    </row>
    <row r="17" spans="1:64" x14ac:dyDescent="0.3">
      <c r="A17" s="45" t="s">
        <v>14</v>
      </c>
      <c r="B17" s="16">
        <v>10</v>
      </c>
      <c r="C17" s="16">
        <v>10</v>
      </c>
      <c r="D17" s="16">
        <v>10</v>
      </c>
      <c r="E17" s="16">
        <v>10</v>
      </c>
      <c r="F17" s="16">
        <v>10</v>
      </c>
      <c r="G17" s="16">
        <v>10</v>
      </c>
      <c r="H17" s="16">
        <v>10</v>
      </c>
      <c r="I17" s="32">
        <f t="shared" si="33"/>
        <v>70</v>
      </c>
      <c r="J17" s="67">
        <f t="shared" si="0"/>
        <v>0</v>
      </c>
      <c r="K17" s="68">
        <f t="shared" si="1"/>
        <v>0</v>
      </c>
      <c r="L17" s="67">
        <f t="shared" si="2"/>
        <v>0</v>
      </c>
      <c r="M17" s="67">
        <f t="shared" si="3"/>
        <v>30</v>
      </c>
      <c r="N17" s="67">
        <f t="shared" si="4"/>
        <v>0</v>
      </c>
      <c r="O17" s="67">
        <f t="shared" si="5"/>
        <v>40</v>
      </c>
      <c r="P17" s="67">
        <f t="shared" si="6"/>
        <v>0</v>
      </c>
      <c r="Q17" s="66">
        <f t="shared" si="7"/>
        <v>70</v>
      </c>
      <c r="R17" s="46">
        <f t="shared" si="8"/>
        <v>1</v>
      </c>
      <c r="S17" s="46" t="str">
        <f t="shared" si="9"/>
        <v>D</v>
      </c>
      <c r="T17" s="67">
        <f t="shared" si="10"/>
        <v>0</v>
      </c>
      <c r="U17" s="68">
        <f t="shared" si="11"/>
        <v>0</v>
      </c>
      <c r="V17" s="67">
        <f t="shared" si="12"/>
        <v>0</v>
      </c>
      <c r="W17" s="67">
        <f t="shared" si="13"/>
        <v>30</v>
      </c>
      <c r="X17" s="67">
        <f t="shared" si="14"/>
        <v>0</v>
      </c>
      <c r="Y17" s="68">
        <f t="shared" si="15"/>
        <v>30</v>
      </c>
      <c r="Z17" s="68">
        <f t="shared" si="16"/>
        <v>0</v>
      </c>
      <c r="AA17" s="66">
        <f t="shared" si="17"/>
        <v>60</v>
      </c>
      <c r="AB17" s="46">
        <f t="shared" si="18"/>
        <v>0.8571428571428571</v>
      </c>
      <c r="AC17" s="46" t="str">
        <f t="shared" si="19"/>
        <v>E</v>
      </c>
      <c r="AD17" s="59">
        <v>14</v>
      </c>
      <c r="AE17" s="60" t="s">
        <v>14</v>
      </c>
      <c r="AF17" s="61">
        <v>549.23779262838616</v>
      </c>
      <c r="AG17" s="61">
        <v>149.23983359571434</v>
      </c>
      <c r="AH17" s="61">
        <v>23.916596324175146</v>
      </c>
      <c r="AI17" s="61">
        <v>374.45214657311431</v>
      </c>
      <c r="AJ17" s="61">
        <v>-123.15449972517001</v>
      </c>
      <c r="AK17" s="61">
        <v>147.06153769253433</v>
      </c>
      <c r="AL17" s="62">
        <v>-33.784366334599987</v>
      </c>
      <c r="AM17" s="62">
        <v>11.506544502618112</v>
      </c>
      <c r="AN17" s="60" t="s">
        <v>14</v>
      </c>
      <c r="AO17" s="63">
        <v>8.7510672918333504E-2</v>
      </c>
      <c r="AP17" s="63">
        <v>9.0997857133881324E-2</v>
      </c>
      <c r="AQ17" s="63">
        <v>7.518113751295373E-2</v>
      </c>
      <c r="AR17" s="63">
        <v>0.19822324372750388</v>
      </c>
      <c r="AS17" s="63">
        <v>-0.13841670094849923</v>
      </c>
      <c r="AT17" s="63">
        <v>0.10335762505476356</v>
      </c>
      <c r="AU17" s="64">
        <v>-0.96655807427866292</v>
      </c>
      <c r="AV17" s="64">
        <v>0.14117325882032192</v>
      </c>
      <c r="AW17" s="65" t="s">
        <v>14</v>
      </c>
      <c r="AX17" s="26">
        <f t="shared" si="20"/>
        <v>0</v>
      </c>
      <c r="AY17" s="26">
        <f t="shared" si="21"/>
        <v>0</v>
      </c>
      <c r="AZ17" s="26">
        <f t="shared" si="22"/>
        <v>0</v>
      </c>
      <c r="BA17" s="26">
        <f t="shared" si="23"/>
        <v>3</v>
      </c>
      <c r="BB17" s="26">
        <f t="shared" si="24"/>
        <v>0</v>
      </c>
      <c r="BC17" s="26">
        <f t="shared" si="25"/>
        <v>4</v>
      </c>
      <c r="BD17" s="26">
        <f t="shared" si="34"/>
        <v>0</v>
      </c>
      <c r="BE17" s="65" t="s">
        <v>14</v>
      </c>
      <c r="BF17" s="26">
        <f t="shared" si="26"/>
        <v>0</v>
      </c>
      <c r="BG17" s="26">
        <f t="shared" si="27"/>
        <v>0</v>
      </c>
      <c r="BH17" s="26">
        <f t="shared" si="28"/>
        <v>0</v>
      </c>
      <c r="BI17" s="26">
        <f t="shared" si="29"/>
        <v>3</v>
      </c>
      <c r="BJ17" s="26">
        <f t="shared" si="30"/>
        <v>0</v>
      </c>
      <c r="BK17" s="26">
        <f t="shared" si="31"/>
        <v>3</v>
      </c>
      <c r="BL17" s="26">
        <f t="shared" si="32"/>
        <v>0</v>
      </c>
    </row>
    <row r="18" spans="1:64" x14ac:dyDescent="0.3">
      <c r="A18" s="45" t="s">
        <v>15</v>
      </c>
      <c r="B18" s="16">
        <v>10</v>
      </c>
      <c r="C18" s="16">
        <v>10</v>
      </c>
      <c r="D18" s="16">
        <v>10</v>
      </c>
      <c r="E18" s="16">
        <v>10</v>
      </c>
      <c r="F18" s="16">
        <v>10</v>
      </c>
      <c r="G18" s="16">
        <v>10</v>
      </c>
      <c r="H18" s="16">
        <v>10</v>
      </c>
      <c r="I18" s="32">
        <f t="shared" si="33"/>
        <v>70</v>
      </c>
      <c r="J18" s="67">
        <f t="shared" si="0"/>
        <v>30</v>
      </c>
      <c r="K18" s="68">
        <f t="shared" si="1"/>
        <v>30</v>
      </c>
      <c r="L18" s="67">
        <f t="shared" si="2"/>
        <v>30</v>
      </c>
      <c r="M18" s="67">
        <f t="shared" si="3"/>
        <v>40</v>
      </c>
      <c r="N18" s="67">
        <f t="shared" si="4"/>
        <v>40</v>
      </c>
      <c r="O18" s="67">
        <f t="shared" si="5"/>
        <v>40</v>
      </c>
      <c r="P18" s="67">
        <f t="shared" si="6"/>
        <v>0</v>
      </c>
      <c r="Q18" s="66">
        <f t="shared" si="7"/>
        <v>210</v>
      </c>
      <c r="R18" s="46">
        <f t="shared" si="8"/>
        <v>3</v>
      </c>
      <c r="S18" s="46" t="str">
        <f t="shared" si="9"/>
        <v>B</v>
      </c>
      <c r="T18" s="67">
        <f t="shared" si="10"/>
        <v>30</v>
      </c>
      <c r="U18" s="68">
        <f t="shared" si="11"/>
        <v>40</v>
      </c>
      <c r="V18" s="67">
        <f t="shared" si="12"/>
        <v>30</v>
      </c>
      <c r="W18" s="67">
        <f t="shared" si="13"/>
        <v>40</v>
      </c>
      <c r="X18" s="67">
        <f t="shared" si="14"/>
        <v>40</v>
      </c>
      <c r="Y18" s="68">
        <f t="shared" si="15"/>
        <v>40</v>
      </c>
      <c r="Z18" s="68">
        <f t="shared" si="16"/>
        <v>0</v>
      </c>
      <c r="AA18" s="66">
        <f t="shared" si="17"/>
        <v>220</v>
      </c>
      <c r="AB18" s="46">
        <f t="shared" si="18"/>
        <v>3.1428571428571428</v>
      </c>
      <c r="AC18" s="46" t="str">
        <f t="shared" si="19"/>
        <v>B</v>
      </c>
      <c r="AD18" s="59">
        <v>15</v>
      </c>
      <c r="AE18" s="60" t="s">
        <v>15</v>
      </c>
      <c r="AF18" s="61">
        <v>-1330.9670646164877</v>
      </c>
      <c r="AG18" s="61">
        <v>-278.78850543780572</v>
      </c>
      <c r="AH18" s="61">
        <v>-61.208428731174365</v>
      </c>
      <c r="AI18" s="61">
        <v>-295.55854536310562</v>
      </c>
      <c r="AJ18" s="61">
        <v>-278.71110925951734</v>
      </c>
      <c r="AK18" s="61">
        <v>-598.4922604666699</v>
      </c>
      <c r="AL18" s="62" t="s">
        <v>52</v>
      </c>
      <c r="AM18" s="62">
        <v>181.79178464178517</v>
      </c>
      <c r="AN18" s="60" t="s">
        <v>15</v>
      </c>
      <c r="AO18" s="63">
        <v>-0.16403089747086369</v>
      </c>
      <c r="AP18" s="63">
        <v>-0.11453937538840105</v>
      </c>
      <c r="AQ18" s="63">
        <v>-0.18168173609708266</v>
      </c>
      <c r="AR18" s="63">
        <v>-0.12069089586761374</v>
      </c>
      <c r="AS18" s="63">
        <v>-0.24894120640056572</v>
      </c>
      <c r="AT18" s="63">
        <v>-0.41106324013455919</v>
      </c>
      <c r="AU18" s="64" t="s">
        <v>52</v>
      </c>
      <c r="AV18" s="64">
        <v>0.5702524136437791</v>
      </c>
      <c r="AW18" s="65" t="s">
        <v>15</v>
      </c>
      <c r="AX18" s="26">
        <f t="shared" si="20"/>
        <v>3</v>
      </c>
      <c r="AY18" s="26">
        <f t="shared" si="21"/>
        <v>3</v>
      </c>
      <c r="AZ18" s="26">
        <f t="shared" si="22"/>
        <v>3</v>
      </c>
      <c r="BA18" s="26">
        <f t="shared" si="23"/>
        <v>4</v>
      </c>
      <c r="BB18" s="26">
        <f t="shared" si="24"/>
        <v>4</v>
      </c>
      <c r="BC18" s="26">
        <f t="shared" si="25"/>
        <v>4</v>
      </c>
      <c r="BD18" s="26">
        <f t="shared" si="34"/>
        <v>0</v>
      </c>
      <c r="BE18" s="65" t="s">
        <v>15</v>
      </c>
      <c r="BF18" s="26">
        <f t="shared" si="26"/>
        <v>3</v>
      </c>
      <c r="BG18" s="26">
        <f t="shared" si="27"/>
        <v>4</v>
      </c>
      <c r="BH18" s="26">
        <f t="shared" si="28"/>
        <v>3</v>
      </c>
      <c r="BI18" s="26">
        <f t="shared" si="29"/>
        <v>4</v>
      </c>
      <c r="BJ18" s="26">
        <f t="shared" si="30"/>
        <v>4</v>
      </c>
      <c r="BK18" s="26">
        <f t="shared" si="31"/>
        <v>4</v>
      </c>
      <c r="BL18" s="26">
        <f t="shared" si="32"/>
        <v>0</v>
      </c>
    </row>
    <row r="19" spans="1:64" x14ac:dyDescent="0.3">
      <c r="A19" s="45" t="s">
        <v>16</v>
      </c>
      <c r="B19" s="16">
        <v>10</v>
      </c>
      <c r="C19" s="16">
        <v>10</v>
      </c>
      <c r="D19" s="16">
        <v>10</v>
      </c>
      <c r="E19" s="16">
        <v>10</v>
      </c>
      <c r="F19" s="16">
        <v>10</v>
      </c>
      <c r="G19" s="16">
        <v>10</v>
      </c>
      <c r="H19" s="16">
        <v>10</v>
      </c>
      <c r="I19" s="32">
        <f t="shared" si="33"/>
        <v>70</v>
      </c>
      <c r="J19" s="67">
        <f t="shared" si="0"/>
        <v>0</v>
      </c>
      <c r="K19" s="68">
        <f t="shared" si="1"/>
        <v>0</v>
      </c>
      <c r="L19" s="67">
        <f t="shared" si="2"/>
        <v>30</v>
      </c>
      <c r="M19" s="67">
        <f t="shared" si="3"/>
        <v>40</v>
      </c>
      <c r="N19" s="67">
        <f t="shared" si="4"/>
        <v>40</v>
      </c>
      <c r="O19" s="67">
        <f t="shared" si="5"/>
        <v>10</v>
      </c>
      <c r="P19" s="67">
        <f t="shared" si="6"/>
        <v>0</v>
      </c>
      <c r="Q19" s="66">
        <f t="shared" si="7"/>
        <v>120</v>
      </c>
      <c r="R19" s="46">
        <f t="shared" si="8"/>
        <v>1.7142857142857142</v>
      </c>
      <c r="S19" s="46" t="str">
        <f t="shared" si="9"/>
        <v>D</v>
      </c>
      <c r="T19" s="67">
        <f t="shared" si="10"/>
        <v>0</v>
      </c>
      <c r="U19" s="68">
        <f t="shared" si="11"/>
        <v>0</v>
      </c>
      <c r="V19" s="67">
        <f t="shared" si="12"/>
        <v>40</v>
      </c>
      <c r="W19" s="67">
        <f t="shared" si="13"/>
        <v>40</v>
      </c>
      <c r="X19" s="67">
        <f t="shared" si="14"/>
        <v>40</v>
      </c>
      <c r="Y19" s="68">
        <f t="shared" si="15"/>
        <v>20</v>
      </c>
      <c r="Z19" s="68">
        <f t="shared" si="16"/>
        <v>0</v>
      </c>
      <c r="AA19" s="66">
        <f t="shared" si="17"/>
        <v>140</v>
      </c>
      <c r="AB19" s="46">
        <f t="shared" si="18"/>
        <v>2</v>
      </c>
      <c r="AC19" s="46" t="str">
        <f t="shared" si="19"/>
        <v>C</v>
      </c>
      <c r="AD19" s="59">
        <v>16</v>
      </c>
      <c r="AE19" s="60" t="s">
        <v>16</v>
      </c>
      <c r="AF19" s="61">
        <v>-729.20000000000255</v>
      </c>
      <c r="AG19" s="61">
        <v>812.71430641378811</v>
      </c>
      <c r="AH19" s="61">
        <v>134.57060079877687</v>
      </c>
      <c r="AI19" s="61">
        <v>-789.48718572320286</v>
      </c>
      <c r="AJ19" s="61">
        <v>-311.07835541721101</v>
      </c>
      <c r="AK19" s="61">
        <v>-640.45493180569383</v>
      </c>
      <c r="AL19" s="62">
        <v>-13.933274185213691</v>
      </c>
      <c r="AM19" s="62">
        <v>78.468839918753929</v>
      </c>
      <c r="AN19" s="60" t="s">
        <v>16</v>
      </c>
      <c r="AO19" s="63">
        <v>-5.5059726060496431E-2</v>
      </c>
      <c r="AP19" s="63">
        <v>0.18689698518487632</v>
      </c>
      <c r="AQ19" s="63">
        <v>0.2299605621751106</v>
      </c>
      <c r="AR19" s="63">
        <v>-0.18416169450628697</v>
      </c>
      <c r="AS19" s="63">
        <v>-0.24519359481007602</v>
      </c>
      <c r="AT19" s="63">
        <v>-0.36923284649383248</v>
      </c>
      <c r="AU19" s="64">
        <v>-3.6769960058188014E-2</v>
      </c>
      <c r="AV19" s="64">
        <v>0.12240995506335335</v>
      </c>
      <c r="AW19" s="65" t="s">
        <v>16</v>
      </c>
      <c r="AX19" s="26">
        <f t="shared" si="20"/>
        <v>0</v>
      </c>
      <c r="AY19" s="26">
        <f t="shared" si="21"/>
        <v>0</v>
      </c>
      <c r="AZ19" s="26">
        <f t="shared" si="22"/>
        <v>3</v>
      </c>
      <c r="BA19" s="26">
        <f t="shared" si="23"/>
        <v>4</v>
      </c>
      <c r="BB19" s="26">
        <f t="shared" si="24"/>
        <v>4</v>
      </c>
      <c r="BC19" s="26">
        <f t="shared" si="25"/>
        <v>1</v>
      </c>
      <c r="BD19" s="26">
        <f t="shared" si="34"/>
        <v>0</v>
      </c>
      <c r="BE19" s="65" t="s">
        <v>16</v>
      </c>
      <c r="BF19" s="26">
        <f t="shared" si="26"/>
        <v>0</v>
      </c>
      <c r="BG19" s="26">
        <f t="shared" si="27"/>
        <v>0</v>
      </c>
      <c r="BH19" s="26">
        <f t="shared" si="28"/>
        <v>4</v>
      </c>
      <c r="BI19" s="26">
        <f t="shared" si="29"/>
        <v>4</v>
      </c>
      <c r="BJ19" s="26">
        <f t="shared" si="30"/>
        <v>4</v>
      </c>
      <c r="BK19" s="26">
        <f t="shared" si="31"/>
        <v>2</v>
      </c>
      <c r="BL19" s="26">
        <f t="shared" si="32"/>
        <v>0</v>
      </c>
    </row>
    <row r="20" spans="1:64" x14ac:dyDescent="0.3">
      <c r="A20" s="45" t="s">
        <v>17</v>
      </c>
      <c r="B20" s="16">
        <v>10</v>
      </c>
      <c r="C20" s="16">
        <v>10</v>
      </c>
      <c r="D20" s="16">
        <v>10</v>
      </c>
      <c r="E20" s="16">
        <v>10</v>
      </c>
      <c r="F20" s="16">
        <v>10</v>
      </c>
      <c r="G20" s="16">
        <v>10</v>
      </c>
      <c r="H20" s="16">
        <v>10</v>
      </c>
      <c r="I20" s="32">
        <f t="shared" si="33"/>
        <v>70</v>
      </c>
      <c r="J20" s="67">
        <f t="shared" si="0"/>
        <v>0</v>
      </c>
      <c r="K20" s="68">
        <f t="shared" si="1"/>
        <v>20</v>
      </c>
      <c r="L20" s="67">
        <f t="shared" si="2"/>
        <v>0</v>
      </c>
      <c r="M20" s="67">
        <f t="shared" si="3"/>
        <v>40</v>
      </c>
      <c r="N20" s="67">
        <f t="shared" si="4"/>
        <v>40</v>
      </c>
      <c r="O20" s="67">
        <f t="shared" si="5"/>
        <v>40</v>
      </c>
      <c r="P20" s="67">
        <f t="shared" si="6"/>
        <v>40</v>
      </c>
      <c r="Q20" s="66">
        <f t="shared" si="7"/>
        <v>180</v>
      </c>
      <c r="R20" s="46">
        <f t="shared" si="8"/>
        <v>2.5714285714285716</v>
      </c>
      <c r="S20" s="46" t="str">
        <f t="shared" si="9"/>
        <v>C</v>
      </c>
      <c r="T20" s="67">
        <f t="shared" si="10"/>
        <v>0</v>
      </c>
      <c r="U20" s="68">
        <f t="shared" si="11"/>
        <v>20</v>
      </c>
      <c r="V20" s="67">
        <f t="shared" si="12"/>
        <v>0</v>
      </c>
      <c r="W20" s="67">
        <f t="shared" si="13"/>
        <v>20</v>
      </c>
      <c r="X20" s="67">
        <f t="shared" si="14"/>
        <v>30</v>
      </c>
      <c r="Y20" s="68">
        <f t="shared" si="15"/>
        <v>40</v>
      </c>
      <c r="Z20" s="68">
        <f t="shared" si="16"/>
        <v>40</v>
      </c>
      <c r="AA20" s="66">
        <f t="shared" si="17"/>
        <v>150</v>
      </c>
      <c r="AB20" s="46">
        <f t="shared" si="18"/>
        <v>2.1428571428571428</v>
      </c>
      <c r="AC20" s="46" t="str">
        <f t="shared" si="19"/>
        <v>C</v>
      </c>
      <c r="AD20" s="59">
        <v>17</v>
      </c>
      <c r="AE20" s="60" t="s">
        <v>17</v>
      </c>
      <c r="AF20" s="61">
        <v>-22.275696754921228</v>
      </c>
      <c r="AG20" s="61">
        <v>152.22986650170878</v>
      </c>
      <c r="AH20" s="61">
        <v>-15.845877954097489</v>
      </c>
      <c r="AI20" s="61">
        <v>277.78102439597023</v>
      </c>
      <c r="AJ20" s="61">
        <v>-103.72702399796361</v>
      </c>
      <c r="AK20" s="61">
        <v>-289.73065665336856</v>
      </c>
      <c r="AL20" s="62" t="s">
        <v>52</v>
      </c>
      <c r="AM20" s="62">
        <v>-42.983029047170589</v>
      </c>
      <c r="AN20" s="60" t="s">
        <v>17</v>
      </c>
      <c r="AO20" s="63">
        <v>-4.8896014559778383E-3</v>
      </c>
      <c r="AP20" s="63">
        <v>0.10309903127530522</v>
      </c>
      <c r="AQ20" s="63">
        <v>-8.6051079631830743E-2</v>
      </c>
      <c r="AR20" s="63">
        <v>0.16627371286494275</v>
      </c>
      <c r="AS20" s="63">
        <v>-0.21172447103425596</v>
      </c>
      <c r="AT20" s="63">
        <v>-0.42639671464524798</v>
      </c>
      <c r="AU20" s="64" t="s">
        <v>52</v>
      </c>
      <c r="AV20" s="64">
        <v>-0.78126854864516337</v>
      </c>
      <c r="AW20" s="65" t="s">
        <v>17</v>
      </c>
      <c r="AX20" s="26">
        <f t="shared" si="20"/>
        <v>0</v>
      </c>
      <c r="AY20" s="26">
        <f t="shared" si="21"/>
        <v>2</v>
      </c>
      <c r="AZ20" s="26">
        <f t="shared" si="22"/>
        <v>0</v>
      </c>
      <c r="BA20" s="26">
        <f t="shared" si="23"/>
        <v>4</v>
      </c>
      <c r="BB20" s="26">
        <f t="shared" si="24"/>
        <v>4</v>
      </c>
      <c r="BC20" s="26">
        <f t="shared" si="25"/>
        <v>4</v>
      </c>
      <c r="BD20" s="26">
        <f t="shared" si="34"/>
        <v>4</v>
      </c>
      <c r="BE20" s="65" t="s">
        <v>17</v>
      </c>
      <c r="BF20" s="26">
        <f t="shared" si="26"/>
        <v>0</v>
      </c>
      <c r="BG20" s="26">
        <f t="shared" si="27"/>
        <v>2</v>
      </c>
      <c r="BH20" s="26">
        <f t="shared" si="28"/>
        <v>0</v>
      </c>
      <c r="BI20" s="26">
        <f t="shared" si="29"/>
        <v>2</v>
      </c>
      <c r="BJ20" s="26">
        <f t="shared" si="30"/>
        <v>3</v>
      </c>
      <c r="BK20" s="26">
        <f t="shared" si="31"/>
        <v>4</v>
      </c>
      <c r="BL20" s="26">
        <f t="shared" si="32"/>
        <v>4</v>
      </c>
    </row>
    <row r="21" spans="1:64" x14ac:dyDescent="0.3">
      <c r="A21" s="53" t="s">
        <v>18</v>
      </c>
      <c r="B21" s="16">
        <v>10</v>
      </c>
      <c r="C21" s="16">
        <v>10</v>
      </c>
      <c r="D21" s="16">
        <v>10</v>
      </c>
      <c r="E21" s="16">
        <v>10</v>
      </c>
      <c r="F21" s="16">
        <v>10</v>
      </c>
      <c r="G21" s="16">
        <v>10</v>
      </c>
      <c r="H21" s="16">
        <v>10</v>
      </c>
      <c r="I21" s="32">
        <f t="shared" si="33"/>
        <v>70</v>
      </c>
      <c r="J21" s="67">
        <f t="shared" si="0"/>
        <v>0</v>
      </c>
      <c r="K21" s="68">
        <f t="shared" si="1"/>
        <v>10</v>
      </c>
      <c r="L21" s="67">
        <f t="shared" si="2"/>
        <v>20</v>
      </c>
      <c r="M21" s="67">
        <f t="shared" si="3"/>
        <v>40</v>
      </c>
      <c r="N21" s="67">
        <f t="shared" si="4"/>
        <v>40</v>
      </c>
      <c r="O21" s="67">
        <f t="shared" si="5"/>
        <v>40</v>
      </c>
      <c r="P21" s="67">
        <f t="shared" si="6"/>
        <v>40</v>
      </c>
      <c r="Q21" s="66">
        <f t="shared" si="7"/>
        <v>190</v>
      </c>
      <c r="R21" s="46">
        <f t="shared" si="8"/>
        <v>2.7142857142857144</v>
      </c>
      <c r="S21" s="46" t="str">
        <f t="shared" si="9"/>
        <v>C</v>
      </c>
      <c r="T21" s="67">
        <f t="shared" si="10"/>
        <v>0</v>
      </c>
      <c r="U21" s="68">
        <f t="shared" si="11"/>
        <v>30</v>
      </c>
      <c r="V21" s="67">
        <f t="shared" si="12"/>
        <v>30</v>
      </c>
      <c r="W21" s="67">
        <f t="shared" si="13"/>
        <v>40</v>
      </c>
      <c r="X21" s="67">
        <f t="shared" si="14"/>
        <v>40</v>
      </c>
      <c r="Y21" s="68">
        <f t="shared" si="15"/>
        <v>30</v>
      </c>
      <c r="Z21" s="68">
        <f t="shared" si="16"/>
        <v>40</v>
      </c>
      <c r="AA21" s="66">
        <f t="shared" si="17"/>
        <v>210</v>
      </c>
      <c r="AB21" s="46">
        <f t="shared" si="18"/>
        <v>3</v>
      </c>
      <c r="AC21" s="46" t="str">
        <f t="shared" si="19"/>
        <v>B</v>
      </c>
      <c r="AD21" s="59">
        <v>18</v>
      </c>
      <c r="AE21" s="60" t="s">
        <v>18</v>
      </c>
      <c r="AF21" s="61">
        <v>-1597.2086051917552</v>
      </c>
      <c r="AG21" s="61">
        <v>140.57186867630762</v>
      </c>
      <c r="AH21" s="61">
        <v>-30.402896476666456</v>
      </c>
      <c r="AI21" s="61">
        <v>-200.60065180064194</v>
      </c>
      <c r="AJ21" s="61">
        <v>-563.80276881266218</v>
      </c>
      <c r="AK21" s="61">
        <v>-760.24657461829793</v>
      </c>
      <c r="AL21" s="62">
        <v>-35.751001553594541</v>
      </c>
      <c r="AM21" s="62">
        <v>-146.9765806061998</v>
      </c>
      <c r="AN21" s="60" t="s">
        <v>18</v>
      </c>
      <c r="AO21" s="63">
        <v>-0.14456526793696689</v>
      </c>
      <c r="AP21" s="63">
        <v>3.9369229842615316E-2</v>
      </c>
      <c r="AQ21" s="63">
        <v>-4.3240508320077989E-2</v>
      </c>
      <c r="AR21" s="63">
        <v>-6.9476641978925988E-2</v>
      </c>
      <c r="AS21" s="63">
        <v>-0.30180185422870609</v>
      </c>
      <c r="AT21" s="63">
        <v>-0.40490095664896741</v>
      </c>
      <c r="AU21" s="64">
        <v>-1.454777115587139</v>
      </c>
      <c r="AV21" s="64">
        <v>-1.2559586907267042</v>
      </c>
      <c r="AW21" s="65" t="s">
        <v>18</v>
      </c>
      <c r="AX21" s="26">
        <f t="shared" si="20"/>
        <v>0</v>
      </c>
      <c r="AY21" s="26">
        <f t="shared" si="21"/>
        <v>1</v>
      </c>
      <c r="AZ21" s="26">
        <f t="shared" si="22"/>
        <v>2</v>
      </c>
      <c r="BA21" s="26">
        <f t="shared" si="23"/>
        <v>4</v>
      </c>
      <c r="BB21" s="26">
        <f t="shared" si="24"/>
        <v>4</v>
      </c>
      <c r="BC21" s="26">
        <f t="shared" si="25"/>
        <v>4</v>
      </c>
      <c r="BD21" s="26">
        <f t="shared" si="34"/>
        <v>4</v>
      </c>
      <c r="BE21" s="65" t="s">
        <v>18</v>
      </c>
      <c r="BF21" s="26">
        <f t="shared" si="26"/>
        <v>0</v>
      </c>
      <c r="BG21" s="26">
        <f t="shared" si="27"/>
        <v>3</v>
      </c>
      <c r="BH21" s="26">
        <f t="shared" si="28"/>
        <v>3</v>
      </c>
      <c r="BI21" s="26">
        <f t="shared" si="29"/>
        <v>4</v>
      </c>
      <c r="BJ21" s="26">
        <f t="shared" si="30"/>
        <v>4</v>
      </c>
      <c r="BK21" s="26">
        <f t="shared" si="31"/>
        <v>3</v>
      </c>
      <c r="BL21" s="26">
        <f t="shared" si="32"/>
        <v>4</v>
      </c>
    </row>
    <row r="22" spans="1:64" x14ac:dyDescent="0.3">
      <c r="A22" s="53" t="s">
        <v>19</v>
      </c>
      <c r="B22" s="16">
        <v>10</v>
      </c>
      <c r="C22" s="16">
        <v>10</v>
      </c>
      <c r="D22" s="16">
        <v>10</v>
      </c>
      <c r="E22" s="16">
        <v>10</v>
      </c>
      <c r="F22" s="16">
        <v>10</v>
      </c>
      <c r="G22" s="16">
        <v>10</v>
      </c>
      <c r="H22" s="16">
        <v>10</v>
      </c>
      <c r="I22" s="32">
        <f t="shared" si="33"/>
        <v>70</v>
      </c>
      <c r="J22" s="67">
        <f t="shared" si="0"/>
        <v>0</v>
      </c>
      <c r="K22" s="68">
        <f t="shared" si="1"/>
        <v>10</v>
      </c>
      <c r="L22" s="67">
        <f t="shared" si="2"/>
        <v>0</v>
      </c>
      <c r="M22" s="67">
        <f t="shared" si="3"/>
        <v>40</v>
      </c>
      <c r="N22" s="67">
        <f t="shared" si="4"/>
        <v>40</v>
      </c>
      <c r="O22" s="67">
        <f t="shared" si="5"/>
        <v>40</v>
      </c>
      <c r="P22" s="67">
        <f t="shared" si="6"/>
        <v>40</v>
      </c>
      <c r="Q22" s="66">
        <f t="shared" si="7"/>
        <v>170</v>
      </c>
      <c r="R22" s="46">
        <f t="shared" si="8"/>
        <v>2.4285714285714284</v>
      </c>
      <c r="S22" s="46" t="str">
        <f t="shared" si="9"/>
        <v>C</v>
      </c>
      <c r="T22" s="67">
        <f t="shared" si="10"/>
        <v>0</v>
      </c>
      <c r="U22" s="68">
        <f t="shared" si="11"/>
        <v>10</v>
      </c>
      <c r="V22" s="67">
        <f t="shared" si="12"/>
        <v>0</v>
      </c>
      <c r="W22" s="67">
        <f t="shared" si="13"/>
        <v>40</v>
      </c>
      <c r="X22" s="67">
        <f t="shared" si="14"/>
        <v>40</v>
      </c>
      <c r="Y22" s="68">
        <f t="shared" si="15"/>
        <v>40</v>
      </c>
      <c r="Z22" s="68">
        <f t="shared" si="16"/>
        <v>40</v>
      </c>
      <c r="AA22" s="66">
        <f t="shared" si="17"/>
        <v>170</v>
      </c>
      <c r="AB22" s="46">
        <f t="shared" si="18"/>
        <v>2.4285714285714284</v>
      </c>
      <c r="AC22" s="46" t="str">
        <f t="shared" si="19"/>
        <v>C</v>
      </c>
      <c r="AD22" s="59">
        <v>19</v>
      </c>
      <c r="AE22" s="60" t="s">
        <v>19</v>
      </c>
      <c r="AF22" s="61">
        <v>-473.39746592652955</v>
      </c>
      <c r="AG22" s="61">
        <v>388.04118916104653</v>
      </c>
      <c r="AH22" s="61">
        <v>-2.7532665598479866</v>
      </c>
      <c r="AI22" s="61">
        <v>103.25639867808627</v>
      </c>
      <c r="AJ22" s="61">
        <v>-322.32692829391397</v>
      </c>
      <c r="AK22" s="61">
        <v>-574.69240277154972</v>
      </c>
      <c r="AL22" s="62" t="s">
        <v>52</v>
      </c>
      <c r="AM22" s="62">
        <v>-64.922456140350732</v>
      </c>
      <c r="AN22" s="60" t="s">
        <v>19</v>
      </c>
      <c r="AO22" s="63">
        <v>-7.22119763735867E-2</v>
      </c>
      <c r="AP22" s="63">
        <v>0.16587200621445725</v>
      </c>
      <c r="AQ22" s="63">
        <v>-8.1295377710584003E-3</v>
      </c>
      <c r="AR22" s="63">
        <v>5.4797407707651506E-2</v>
      </c>
      <c r="AS22" s="63">
        <v>-0.42772348398014698</v>
      </c>
      <c r="AT22" s="63">
        <v>-0.49774426286872764</v>
      </c>
      <c r="AU22" s="64" t="s">
        <v>52</v>
      </c>
      <c r="AV22" s="64">
        <v>-0.76309744258075918</v>
      </c>
      <c r="AW22" s="65" t="s">
        <v>19</v>
      </c>
      <c r="AX22" s="26">
        <f t="shared" si="20"/>
        <v>0</v>
      </c>
      <c r="AY22" s="26">
        <f t="shared" si="21"/>
        <v>1</v>
      </c>
      <c r="AZ22" s="26">
        <f t="shared" si="22"/>
        <v>0</v>
      </c>
      <c r="BA22" s="26">
        <f t="shared" si="23"/>
        <v>4</v>
      </c>
      <c r="BB22" s="26">
        <f t="shared" si="24"/>
        <v>4</v>
      </c>
      <c r="BC22" s="26">
        <f t="shared" si="25"/>
        <v>4</v>
      </c>
      <c r="BD22" s="26">
        <f t="shared" si="34"/>
        <v>4</v>
      </c>
      <c r="BE22" s="65" t="s">
        <v>19</v>
      </c>
      <c r="BF22" s="26">
        <f t="shared" si="26"/>
        <v>0</v>
      </c>
      <c r="BG22" s="26">
        <f t="shared" si="27"/>
        <v>1</v>
      </c>
      <c r="BH22" s="26">
        <f t="shared" si="28"/>
        <v>0</v>
      </c>
      <c r="BI22" s="26">
        <f t="shared" si="29"/>
        <v>4</v>
      </c>
      <c r="BJ22" s="26">
        <f t="shared" si="30"/>
        <v>4</v>
      </c>
      <c r="BK22" s="26">
        <f t="shared" si="31"/>
        <v>4</v>
      </c>
      <c r="BL22" s="26">
        <f t="shared" si="32"/>
        <v>4</v>
      </c>
    </row>
    <row r="23" spans="1:64" x14ac:dyDescent="0.3">
      <c r="A23" s="53" t="s">
        <v>20</v>
      </c>
      <c r="B23" s="16">
        <v>10</v>
      </c>
      <c r="C23" s="16">
        <v>10</v>
      </c>
      <c r="D23" s="16">
        <v>10</v>
      </c>
      <c r="E23" s="16">
        <v>10</v>
      </c>
      <c r="F23" s="16">
        <v>10</v>
      </c>
      <c r="G23" s="16">
        <v>10</v>
      </c>
      <c r="H23" s="16">
        <v>10</v>
      </c>
      <c r="I23" s="32">
        <f t="shared" si="33"/>
        <v>70</v>
      </c>
      <c r="J23" s="67">
        <f t="shared" si="0"/>
        <v>0</v>
      </c>
      <c r="K23" s="68">
        <f t="shared" si="1"/>
        <v>0</v>
      </c>
      <c r="L23" s="67">
        <f t="shared" si="2"/>
        <v>0</v>
      </c>
      <c r="M23" s="67">
        <f t="shared" si="3"/>
        <v>10</v>
      </c>
      <c r="N23" s="67">
        <f t="shared" si="4"/>
        <v>40</v>
      </c>
      <c r="O23" s="67">
        <f t="shared" si="5"/>
        <v>6.6622364672364256</v>
      </c>
      <c r="P23" s="67">
        <f t="shared" si="6"/>
        <v>40</v>
      </c>
      <c r="Q23" s="66">
        <f t="shared" si="7"/>
        <v>96.662236467236426</v>
      </c>
      <c r="R23" s="46">
        <f t="shared" si="8"/>
        <v>1.3808890923890917</v>
      </c>
      <c r="S23" s="46" t="str">
        <f t="shared" si="9"/>
        <v>D</v>
      </c>
      <c r="T23" s="67">
        <f t="shared" si="10"/>
        <v>0</v>
      </c>
      <c r="U23" s="68">
        <f t="shared" si="11"/>
        <v>0</v>
      </c>
      <c r="V23" s="67">
        <f t="shared" si="12"/>
        <v>0</v>
      </c>
      <c r="W23" s="67">
        <f t="shared" si="13"/>
        <v>10</v>
      </c>
      <c r="X23" s="67">
        <f t="shared" si="14"/>
        <v>40</v>
      </c>
      <c r="Y23" s="68">
        <f t="shared" si="15"/>
        <v>6.6622364672364256</v>
      </c>
      <c r="Z23" s="68">
        <f t="shared" si="16"/>
        <v>40</v>
      </c>
      <c r="AA23" s="66">
        <f t="shared" si="17"/>
        <v>96.662236467236426</v>
      </c>
      <c r="AB23" s="46">
        <f t="shared" si="18"/>
        <v>1.3808890923890917</v>
      </c>
      <c r="AC23" s="46" t="str">
        <f t="shared" si="19"/>
        <v>D</v>
      </c>
      <c r="AD23" s="59">
        <v>20</v>
      </c>
      <c r="AE23" s="60" t="s">
        <v>20</v>
      </c>
      <c r="AF23" s="61">
        <v>40.800658954408391</v>
      </c>
      <c r="AG23" s="61">
        <v>417.32819073633482</v>
      </c>
      <c r="AH23" s="61">
        <v>15.531904837792354</v>
      </c>
      <c r="AI23" s="61">
        <v>143.17958915086183</v>
      </c>
      <c r="AJ23" s="61">
        <v>-55.315054518272746</v>
      </c>
      <c r="AK23" s="61">
        <v>-317.58173478507115</v>
      </c>
      <c r="AL23" s="62">
        <v>-6.6622364672364256</v>
      </c>
      <c r="AM23" s="62">
        <v>-155.68000000000029</v>
      </c>
      <c r="AN23" s="60" t="s">
        <v>20</v>
      </c>
      <c r="AO23" s="63">
        <v>4.9498538958461132E-3</v>
      </c>
      <c r="AP23" s="63">
        <v>0.17744734533907355</v>
      </c>
      <c r="AQ23" s="63">
        <v>3.5704076032189801E-2</v>
      </c>
      <c r="AR23" s="63">
        <v>7.1991576012274905E-2</v>
      </c>
      <c r="AS23" s="63">
        <v>-4.0152027434732791E-2</v>
      </c>
      <c r="AT23" s="63">
        <v>-0.24162883294990453</v>
      </c>
      <c r="AU23" s="64">
        <v>-1.768086003963967E-2</v>
      </c>
      <c r="AV23" s="64">
        <v>-0.39084153444466951</v>
      </c>
      <c r="AW23" s="65" t="s">
        <v>20</v>
      </c>
      <c r="AX23" s="26">
        <f t="shared" si="20"/>
        <v>0</v>
      </c>
      <c r="AY23" s="26">
        <f t="shared" si="21"/>
        <v>0</v>
      </c>
      <c r="AZ23" s="26">
        <f t="shared" si="22"/>
        <v>0</v>
      </c>
      <c r="BA23" s="26">
        <f t="shared" si="23"/>
        <v>1</v>
      </c>
      <c r="BB23" s="26">
        <f t="shared" si="24"/>
        <v>4</v>
      </c>
      <c r="BC23" s="26">
        <f t="shared" si="25"/>
        <v>1</v>
      </c>
      <c r="BD23" s="26">
        <f t="shared" si="34"/>
        <v>4</v>
      </c>
      <c r="BE23" s="65" t="s">
        <v>20</v>
      </c>
      <c r="BF23" s="26">
        <f t="shared" si="26"/>
        <v>0</v>
      </c>
      <c r="BG23" s="26">
        <f t="shared" si="27"/>
        <v>0</v>
      </c>
      <c r="BH23" s="26">
        <f t="shared" si="28"/>
        <v>0</v>
      </c>
      <c r="BI23" s="26">
        <f t="shared" si="29"/>
        <v>1</v>
      </c>
      <c r="BJ23" s="26">
        <f t="shared" si="30"/>
        <v>4</v>
      </c>
      <c r="BK23" s="26">
        <f t="shared" si="31"/>
        <v>1</v>
      </c>
      <c r="BL23" s="26">
        <f t="shared" si="32"/>
        <v>4</v>
      </c>
    </row>
    <row r="24" spans="1:64" x14ac:dyDescent="0.3">
      <c r="A24" s="53" t="s">
        <v>21</v>
      </c>
      <c r="B24" s="16">
        <v>10</v>
      </c>
      <c r="C24" s="16">
        <v>10</v>
      </c>
      <c r="D24" s="16">
        <v>10</v>
      </c>
      <c r="E24" s="16">
        <v>10</v>
      </c>
      <c r="F24" s="16">
        <v>10</v>
      </c>
      <c r="G24" s="16">
        <v>10</v>
      </c>
      <c r="H24" s="16">
        <v>10</v>
      </c>
      <c r="I24" s="32">
        <f t="shared" si="33"/>
        <v>70</v>
      </c>
      <c r="J24" s="67">
        <f t="shared" si="0"/>
        <v>0</v>
      </c>
      <c r="K24" s="68">
        <f t="shared" si="1"/>
        <v>0</v>
      </c>
      <c r="L24" s="67">
        <f t="shared" si="2"/>
        <v>10</v>
      </c>
      <c r="M24" s="67">
        <f t="shared" si="3"/>
        <v>10</v>
      </c>
      <c r="N24" s="67">
        <f t="shared" si="4"/>
        <v>30</v>
      </c>
      <c r="O24" s="67">
        <f t="shared" si="5"/>
        <v>40</v>
      </c>
      <c r="P24" s="67">
        <f t="shared" si="6"/>
        <v>30</v>
      </c>
      <c r="Q24" s="66">
        <f t="shared" si="7"/>
        <v>120</v>
      </c>
      <c r="R24" s="46">
        <f t="shared" si="8"/>
        <v>1.7142857142857142</v>
      </c>
      <c r="S24" s="46" t="str">
        <f t="shared" si="9"/>
        <v>D</v>
      </c>
      <c r="T24" s="67">
        <f t="shared" si="10"/>
        <v>0</v>
      </c>
      <c r="U24" s="68">
        <f t="shared" si="11"/>
        <v>0</v>
      </c>
      <c r="V24" s="67">
        <f t="shared" si="12"/>
        <v>10</v>
      </c>
      <c r="W24" s="67">
        <f t="shared" si="13"/>
        <v>20</v>
      </c>
      <c r="X24" s="67">
        <f t="shared" si="14"/>
        <v>40</v>
      </c>
      <c r="Y24" s="68">
        <f t="shared" si="15"/>
        <v>40</v>
      </c>
      <c r="Z24" s="68">
        <f t="shared" si="16"/>
        <v>40</v>
      </c>
      <c r="AA24" s="66">
        <f t="shared" si="17"/>
        <v>150</v>
      </c>
      <c r="AB24" s="46">
        <f t="shared" si="18"/>
        <v>2.1428571428571428</v>
      </c>
      <c r="AC24" s="46" t="str">
        <f t="shared" si="19"/>
        <v>C</v>
      </c>
      <c r="AD24" s="59">
        <v>21</v>
      </c>
      <c r="AE24" s="60" t="s">
        <v>21</v>
      </c>
      <c r="AF24" s="61">
        <v>-240.4954608644548</v>
      </c>
      <c r="AG24" s="61">
        <v>662.2648283337212</v>
      </c>
      <c r="AH24" s="61">
        <v>114.29920419652672</v>
      </c>
      <c r="AI24" s="61">
        <v>-74.423361898931944</v>
      </c>
      <c r="AJ24" s="61">
        <v>-67.380002357723242</v>
      </c>
      <c r="AK24" s="61">
        <v>-548.3123371016236</v>
      </c>
      <c r="AL24" s="62">
        <v>-185.43894387336752</v>
      </c>
      <c r="AM24" s="62">
        <v>-141.50484816305641</v>
      </c>
      <c r="AN24" s="60" t="s">
        <v>21</v>
      </c>
      <c r="AO24" s="63">
        <v>-1.5417914615421411E-2</v>
      </c>
      <c r="AP24" s="63">
        <v>0.15270714511654465</v>
      </c>
      <c r="AQ24" s="63">
        <v>0.18144261078422158</v>
      </c>
      <c r="AR24" s="63">
        <v>-1.8773486219337252E-2</v>
      </c>
      <c r="AS24" s="63">
        <v>-3.0595009105230549E-2</v>
      </c>
      <c r="AT24" s="63">
        <v>-0.19717492969451259</v>
      </c>
      <c r="AU24" s="64">
        <v>-0.2141997338422143</v>
      </c>
      <c r="AV24" s="64">
        <v>-0.1728841616782677</v>
      </c>
      <c r="AW24" s="65" t="s">
        <v>21</v>
      </c>
      <c r="AX24" s="26">
        <f t="shared" si="20"/>
        <v>0</v>
      </c>
      <c r="AY24" s="26">
        <f t="shared" si="21"/>
        <v>0</v>
      </c>
      <c r="AZ24" s="26">
        <f t="shared" si="22"/>
        <v>1</v>
      </c>
      <c r="BA24" s="26">
        <f t="shared" si="23"/>
        <v>1</v>
      </c>
      <c r="BB24" s="26">
        <f t="shared" si="24"/>
        <v>3</v>
      </c>
      <c r="BC24" s="26">
        <f t="shared" si="25"/>
        <v>4</v>
      </c>
      <c r="BD24" s="26">
        <f t="shared" si="34"/>
        <v>3</v>
      </c>
      <c r="BE24" s="65" t="s">
        <v>21</v>
      </c>
      <c r="BF24" s="26">
        <f t="shared" si="26"/>
        <v>0</v>
      </c>
      <c r="BG24" s="26">
        <f t="shared" si="27"/>
        <v>0</v>
      </c>
      <c r="BH24" s="26">
        <f t="shared" si="28"/>
        <v>1</v>
      </c>
      <c r="BI24" s="26">
        <f t="shared" si="29"/>
        <v>2</v>
      </c>
      <c r="BJ24" s="26">
        <f t="shared" si="30"/>
        <v>4</v>
      </c>
      <c r="BK24" s="26">
        <f t="shared" si="31"/>
        <v>4</v>
      </c>
      <c r="BL24" s="26">
        <f t="shared" si="32"/>
        <v>4</v>
      </c>
    </row>
    <row r="25" spans="1:64" x14ac:dyDescent="0.3">
      <c r="A25" s="53" t="s">
        <v>22</v>
      </c>
      <c r="B25" s="16">
        <v>10</v>
      </c>
      <c r="C25" s="16">
        <v>10</v>
      </c>
      <c r="D25" s="16">
        <v>10</v>
      </c>
      <c r="E25" s="16">
        <v>10</v>
      </c>
      <c r="F25" s="16">
        <v>10</v>
      </c>
      <c r="G25" s="16">
        <v>10</v>
      </c>
      <c r="H25" s="16">
        <v>10</v>
      </c>
      <c r="I25" s="32">
        <f t="shared" si="33"/>
        <v>70</v>
      </c>
      <c r="J25" s="67">
        <f t="shared" si="0"/>
        <v>20</v>
      </c>
      <c r="K25" s="68">
        <f t="shared" si="1"/>
        <v>0</v>
      </c>
      <c r="L25" s="67">
        <f t="shared" si="2"/>
        <v>0</v>
      </c>
      <c r="M25" s="67">
        <f t="shared" si="3"/>
        <v>20</v>
      </c>
      <c r="N25" s="67">
        <f t="shared" si="4"/>
        <v>40</v>
      </c>
      <c r="O25" s="67">
        <f t="shared" si="5"/>
        <v>40</v>
      </c>
      <c r="P25" s="67">
        <f t="shared" si="6"/>
        <v>40</v>
      </c>
      <c r="Q25" s="66">
        <f t="shared" si="7"/>
        <v>160</v>
      </c>
      <c r="R25" s="46">
        <f t="shared" si="8"/>
        <v>2.2857142857142856</v>
      </c>
      <c r="S25" s="46" t="str">
        <f t="shared" si="9"/>
        <v>C</v>
      </c>
      <c r="T25" s="67">
        <f t="shared" si="10"/>
        <v>20</v>
      </c>
      <c r="U25" s="68">
        <f t="shared" si="11"/>
        <v>0</v>
      </c>
      <c r="V25" s="67">
        <f t="shared" si="12"/>
        <v>0</v>
      </c>
      <c r="W25" s="67">
        <f t="shared" si="13"/>
        <v>20</v>
      </c>
      <c r="X25" s="67">
        <f t="shared" si="14"/>
        <v>40</v>
      </c>
      <c r="Y25" s="68">
        <f t="shared" si="15"/>
        <v>40</v>
      </c>
      <c r="Z25" s="68">
        <f t="shared" si="16"/>
        <v>40</v>
      </c>
      <c r="AA25" s="66">
        <f t="shared" si="17"/>
        <v>160</v>
      </c>
      <c r="AB25" s="46">
        <f t="shared" si="18"/>
        <v>2.2857142857142856</v>
      </c>
      <c r="AC25" s="46" t="str">
        <f t="shared" si="19"/>
        <v>C</v>
      </c>
      <c r="AD25" s="59">
        <v>22</v>
      </c>
      <c r="AE25" s="60" t="s">
        <v>22</v>
      </c>
      <c r="AF25" s="61">
        <v>-829.74485514374646</v>
      </c>
      <c r="AG25" s="61">
        <v>-127.04953948117281</v>
      </c>
      <c r="AH25" s="61">
        <v>1.5181635480677755</v>
      </c>
      <c r="AI25" s="61">
        <v>170.67806958544952</v>
      </c>
      <c r="AJ25" s="61">
        <v>-100.4670265609459</v>
      </c>
      <c r="AK25" s="61">
        <v>-591.62471033372003</v>
      </c>
      <c r="AL25" s="62">
        <v>-67.523326113310475</v>
      </c>
      <c r="AM25" s="62">
        <v>-115.27648578811443</v>
      </c>
      <c r="AN25" s="60" t="s">
        <v>22</v>
      </c>
      <c r="AO25" s="63">
        <v>-9.4061994752252173E-2</v>
      </c>
      <c r="AP25" s="63">
        <v>-5.2581173939256119E-2</v>
      </c>
      <c r="AQ25" s="63">
        <v>3.0533443739452345E-3</v>
      </c>
      <c r="AR25" s="63">
        <v>8.1594628141792191E-2</v>
      </c>
      <c r="AS25" s="63">
        <v>-5.9119772513598769E-2</v>
      </c>
      <c r="AT25" s="63">
        <v>-0.29726147427287203</v>
      </c>
      <c r="AU25" s="64">
        <v>-3.1187244305058437</v>
      </c>
      <c r="AV25" s="64">
        <v>-1.1007698381366056</v>
      </c>
      <c r="AW25" s="65" t="s">
        <v>22</v>
      </c>
      <c r="AX25" s="26">
        <f t="shared" si="20"/>
        <v>2</v>
      </c>
      <c r="AY25" s="26">
        <f t="shared" si="21"/>
        <v>0</v>
      </c>
      <c r="AZ25" s="26">
        <f t="shared" si="22"/>
        <v>0</v>
      </c>
      <c r="BA25" s="26">
        <f t="shared" si="23"/>
        <v>2</v>
      </c>
      <c r="BB25" s="26">
        <f t="shared" si="24"/>
        <v>4</v>
      </c>
      <c r="BC25" s="26">
        <f t="shared" si="25"/>
        <v>4</v>
      </c>
      <c r="BD25" s="26">
        <f t="shared" si="34"/>
        <v>4</v>
      </c>
      <c r="BE25" s="65" t="s">
        <v>22</v>
      </c>
      <c r="BF25" s="26">
        <f t="shared" si="26"/>
        <v>2</v>
      </c>
      <c r="BG25" s="26">
        <f t="shared" si="27"/>
        <v>0</v>
      </c>
      <c r="BH25" s="26">
        <f t="shared" si="28"/>
        <v>0</v>
      </c>
      <c r="BI25" s="26">
        <f t="shared" si="29"/>
        <v>2</v>
      </c>
      <c r="BJ25" s="26">
        <f t="shared" si="30"/>
        <v>4</v>
      </c>
      <c r="BK25" s="26">
        <f t="shared" si="31"/>
        <v>4</v>
      </c>
      <c r="BL25" s="26">
        <f t="shared" si="32"/>
        <v>4</v>
      </c>
    </row>
    <row r="26" spans="1:64" x14ac:dyDescent="0.3">
      <c r="A26" s="53" t="s">
        <v>23</v>
      </c>
      <c r="B26" s="16">
        <v>10</v>
      </c>
      <c r="C26" s="16">
        <v>10</v>
      </c>
      <c r="D26" s="16">
        <v>10</v>
      </c>
      <c r="E26" s="16">
        <v>10</v>
      </c>
      <c r="F26" s="16">
        <v>10</v>
      </c>
      <c r="G26" s="16">
        <v>10</v>
      </c>
      <c r="H26" s="16">
        <v>10</v>
      </c>
      <c r="I26" s="32">
        <f t="shared" si="33"/>
        <v>70</v>
      </c>
      <c r="J26" s="67">
        <f t="shared" si="0"/>
        <v>0</v>
      </c>
      <c r="K26" s="68">
        <f t="shared" si="1"/>
        <v>0</v>
      </c>
      <c r="L26" s="67">
        <f t="shared" si="2"/>
        <v>10</v>
      </c>
      <c r="M26" s="67">
        <f t="shared" si="3"/>
        <v>30</v>
      </c>
      <c r="N26" s="67">
        <f t="shared" si="4"/>
        <v>30</v>
      </c>
      <c r="O26" s="67">
        <f t="shared" si="5"/>
        <v>40</v>
      </c>
      <c r="P26" s="67">
        <f t="shared" si="6"/>
        <v>40</v>
      </c>
      <c r="Q26" s="66">
        <f t="shared" si="7"/>
        <v>150</v>
      </c>
      <c r="R26" s="46">
        <f t="shared" si="8"/>
        <v>2.1428571428571428</v>
      </c>
      <c r="S26" s="46" t="str">
        <f t="shared" si="9"/>
        <v>C</v>
      </c>
      <c r="T26" s="67">
        <f t="shared" si="10"/>
        <v>0</v>
      </c>
      <c r="U26" s="68">
        <f t="shared" si="11"/>
        <v>0</v>
      </c>
      <c r="V26" s="67">
        <f t="shared" si="12"/>
        <v>10</v>
      </c>
      <c r="W26" s="67">
        <f t="shared" si="13"/>
        <v>30</v>
      </c>
      <c r="X26" s="67">
        <f t="shared" si="14"/>
        <v>30</v>
      </c>
      <c r="Y26" s="68">
        <f t="shared" si="15"/>
        <v>40</v>
      </c>
      <c r="Z26" s="68">
        <f t="shared" si="16"/>
        <v>30</v>
      </c>
      <c r="AA26" s="66">
        <f t="shared" si="17"/>
        <v>140</v>
      </c>
      <c r="AB26" s="46">
        <f t="shared" si="18"/>
        <v>2</v>
      </c>
      <c r="AC26" s="46" t="str">
        <f t="shared" si="19"/>
        <v>C</v>
      </c>
      <c r="AD26" s="59">
        <v>23</v>
      </c>
      <c r="AE26" s="60" t="s">
        <v>23</v>
      </c>
      <c r="AF26" s="61">
        <v>-146.15937421943727</v>
      </c>
      <c r="AG26" s="61">
        <v>184.63042224734659</v>
      </c>
      <c r="AH26" s="61">
        <v>72.984393648373839</v>
      </c>
      <c r="AI26" s="61">
        <v>-11.093383971871845</v>
      </c>
      <c r="AJ26" s="61">
        <v>-183.25264817740413</v>
      </c>
      <c r="AK26" s="61">
        <v>-182.84802976075389</v>
      </c>
      <c r="AL26" s="62" t="s">
        <v>52</v>
      </c>
      <c r="AM26" s="62">
        <v>-26.580128205127835</v>
      </c>
      <c r="AN26" s="60" t="s">
        <v>23</v>
      </c>
      <c r="AO26" s="63">
        <v>-2.0202155345152226E-2</v>
      </c>
      <c r="AP26" s="63">
        <v>9.9187185636370509E-2</v>
      </c>
      <c r="AQ26" s="63">
        <v>0.11038496123575463</v>
      </c>
      <c r="AR26" s="63">
        <v>-7.9435716938909308E-3</v>
      </c>
      <c r="AS26" s="63">
        <v>-0.10521886116502897</v>
      </c>
      <c r="AT26" s="63">
        <v>-0.12128020272558218</v>
      </c>
      <c r="AU26" s="64" t="s">
        <v>52</v>
      </c>
      <c r="AV26" s="64">
        <v>-0.40018337113351604</v>
      </c>
      <c r="AW26" s="65" t="s">
        <v>23</v>
      </c>
      <c r="AX26" s="26">
        <f t="shared" si="20"/>
        <v>0</v>
      </c>
      <c r="AY26" s="26">
        <f t="shared" si="21"/>
        <v>0</v>
      </c>
      <c r="AZ26" s="26">
        <f t="shared" si="22"/>
        <v>1</v>
      </c>
      <c r="BA26" s="26">
        <f t="shared" si="23"/>
        <v>3</v>
      </c>
      <c r="BB26" s="26">
        <f t="shared" si="24"/>
        <v>3</v>
      </c>
      <c r="BC26" s="26">
        <f t="shared" si="25"/>
        <v>4</v>
      </c>
      <c r="BD26" s="26">
        <f t="shared" si="34"/>
        <v>4</v>
      </c>
      <c r="BE26" s="65" t="s">
        <v>23</v>
      </c>
      <c r="BF26" s="26">
        <f t="shared" si="26"/>
        <v>0</v>
      </c>
      <c r="BG26" s="26">
        <f t="shared" si="27"/>
        <v>0</v>
      </c>
      <c r="BH26" s="26">
        <f t="shared" si="28"/>
        <v>1</v>
      </c>
      <c r="BI26" s="26">
        <f t="shared" si="29"/>
        <v>3</v>
      </c>
      <c r="BJ26" s="26">
        <f t="shared" si="30"/>
        <v>3</v>
      </c>
      <c r="BK26" s="26">
        <f t="shared" si="31"/>
        <v>4</v>
      </c>
      <c r="BL26" s="26">
        <f t="shared" si="32"/>
        <v>3</v>
      </c>
    </row>
    <row r="27" spans="1:64" x14ac:dyDescent="0.3">
      <c r="A27" s="53" t="s">
        <v>24</v>
      </c>
      <c r="B27" s="16">
        <v>10</v>
      </c>
      <c r="C27" s="16">
        <v>10</v>
      </c>
      <c r="D27" s="16">
        <v>10</v>
      </c>
      <c r="E27" s="16">
        <v>10</v>
      </c>
      <c r="F27" s="16">
        <v>10</v>
      </c>
      <c r="G27" s="16">
        <v>10</v>
      </c>
      <c r="H27" s="16">
        <v>10</v>
      </c>
      <c r="I27" s="32">
        <f t="shared" si="33"/>
        <v>70</v>
      </c>
      <c r="J27" s="67">
        <f t="shared" si="0"/>
        <v>0</v>
      </c>
      <c r="K27" s="68">
        <f t="shared" si="1"/>
        <v>40</v>
      </c>
      <c r="L27" s="67">
        <f t="shared" si="2"/>
        <v>0</v>
      </c>
      <c r="M27" s="67">
        <f t="shared" si="3"/>
        <v>20</v>
      </c>
      <c r="N27" s="67">
        <f t="shared" si="4"/>
        <v>30</v>
      </c>
      <c r="O27" s="67">
        <f t="shared" si="5"/>
        <v>40</v>
      </c>
      <c r="P27" s="67">
        <f t="shared" si="6"/>
        <v>40</v>
      </c>
      <c r="Q27" s="66">
        <f t="shared" si="7"/>
        <v>170</v>
      </c>
      <c r="R27" s="46">
        <f t="shared" si="8"/>
        <v>2.4285714285714284</v>
      </c>
      <c r="S27" s="46" t="str">
        <f t="shared" si="9"/>
        <v>C</v>
      </c>
      <c r="T27" s="67">
        <f t="shared" si="10"/>
        <v>0</v>
      </c>
      <c r="U27" s="68">
        <f t="shared" si="11"/>
        <v>40</v>
      </c>
      <c r="V27" s="67">
        <f t="shared" si="12"/>
        <v>0</v>
      </c>
      <c r="W27" s="67">
        <f t="shared" si="13"/>
        <v>20</v>
      </c>
      <c r="X27" s="67">
        <f t="shared" si="14"/>
        <v>30</v>
      </c>
      <c r="Y27" s="68">
        <f t="shared" si="15"/>
        <v>40</v>
      </c>
      <c r="Z27" s="68">
        <f t="shared" si="16"/>
        <v>30</v>
      </c>
      <c r="AA27" s="66">
        <f t="shared" si="17"/>
        <v>160</v>
      </c>
      <c r="AB27" s="46">
        <f t="shared" si="18"/>
        <v>2.2857142857142856</v>
      </c>
      <c r="AC27" s="46" t="str">
        <f t="shared" si="19"/>
        <v>C</v>
      </c>
      <c r="AD27" s="59">
        <v>24</v>
      </c>
      <c r="AE27" s="60" t="s">
        <v>24</v>
      </c>
      <c r="AF27" s="61">
        <v>-118.97050161120478</v>
      </c>
      <c r="AG27" s="61">
        <v>144.18025056920465</v>
      </c>
      <c r="AH27" s="61">
        <v>-77.006394397189439</v>
      </c>
      <c r="AI27" s="61">
        <v>94.278627153019443</v>
      </c>
      <c r="AJ27" s="61">
        <v>-80.340357523124567</v>
      </c>
      <c r="AK27" s="61">
        <v>-171.51119884168634</v>
      </c>
      <c r="AL27" s="62" t="s">
        <v>52</v>
      </c>
      <c r="AM27" s="62">
        <v>-28.571428571428527</v>
      </c>
      <c r="AN27" s="60" t="s">
        <v>24</v>
      </c>
      <c r="AO27" s="63">
        <v>-2.3699183708595379E-2</v>
      </c>
      <c r="AP27" s="63">
        <v>9.824027451375221E-2</v>
      </c>
      <c r="AQ27" s="63">
        <v>-0.31658104323985142</v>
      </c>
      <c r="AR27" s="63">
        <v>6.4283500890777445E-2</v>
      </c>
      <c r="AS27" s="63">
        <v>-9.0689657228590348E-2</v>
      </c>
      <c r="AT27" s="63">
        <v>-0.19374652855086003</v>
      </c>
      <c r="AU27" s="64" t="s">
        <v>52</v>
      </c>
      <c r="AV27" s="64">
        <v>-0.39999999999999863</v>
      </c>
      <c r="AW27" s="65" t="s">
        <v>24</v>
      </c>
      <c r="AX27" s="26">
        <f t="shared" si="20"/>
        <v>0</v>
      </c>
      <c r="AY27" s="26">
        <f t="shared" si="21"/>
        <v>4</v>
      </c>
      <c r="AZ27" s="26">
        <f t="shared" si="22"/>
        <v>0</v>
      </c>
      <c r="BA27" s="26">
        <f t="shared" si="23"/>
        <v>2</v>
      </c>
      <c r="BB27" s="26">
        <f t="shared" si="24"/>
        <v>3</v>
      </c>
      <c r="BC27" s="26">
        <f t="shared" si="25"/>
        <v>4</v>
      </c>
      <c r="BD27" s="26">
        <f t="shared" si="34"/>
        <v>4</v>
      </c>
      <c r="BE27" s="65" t="s">
        <v>24</v>
      </c>
      <c r="BF27" s="26">
        <f t="shared" si="26"/>
        <v>0</v>
      </c>
      <c r="BG27" s="26">
        <f t="shared" si="27"/>
        <v>4</v>
      </c>
      <c r="BH27" s="26">
        <f t="shared" si="28"/>
        <v>0</v>
      </c>
      <c r="BI27" s="26">
        <f t="shared" si="29"/>
        <v>2</v>
      </c>
      <c r="BJ27" s="26">
        <f t="shared" si="30"/>
        <v>3</v>
      </c>
      <c r="BK27" s="26">
        <f t="shared" si="31"/>
        <v>4</v>
      </c>
      <c r="BL27" s="26">
        <f t="shared" si="32"/>
        <v>3</v>
      </c>
    </row>
    <row r="28" spans="1:64" x14ac:dyDescent="0.3">
      <c r="A28" s="53" t="s">
        <v>25</v>
      </c>
      <c r="B28" s="16">
        <v>10</v>
      </c>
      <c r="C28" s="16">
        <v>10</v>
      </c>
      <c r="D28" s="16">
        <v>10</v>
      </c>
      <c r="E28" s="16">
        <v>10</v>
      </c>
      <c r="F28" s="16">
        <v>10</v>
      </c>
      <c r="G28" s="16">
        <v>10</v>
      </c>
      <c r="H28" s="16">
        <v>10</v>
      </c>
      <c r="I28" s="32">
        <f t="shared" si="33"/>
        <v>70</v>
      </c>
      <c r="J28" s="67">
        <f t="shared" si="0"/>
        <v>0</v>
      </c>
      <c r="K28" s="68">
        <f t="shared" si="1"/>
        <v>0</v>
      </c>
      <c r="L28" s="67">
        <f t="shared" si="2"/>
        <v>0</v>
      </c>
      <c r="M28" s="67">
        <f t="shared" si="3"/>
        <v>10</v>
      </c>
      <c r="N28" s="67">
        <f t="shared" si="4"/>
        <v>20</v>
      </c>
      <c r="O28" s="67">
        <f t="shared" si="5"/>
        <v>40</v>
      </c>
      <c r="P28" s="67">
        <f t="shared" si="6"/>
        <v>40</v>
      </c>
      <c r="Q28" s="66">
        <f t="shared" si="7"/>
        <v>110</v>
      </c>
      <c r="R28" s="46">
        <f t="shared" si="8"/>
        <v>1.5714285714285714</v>
      </c>
      <c r="S28" s="46" t="str">
        <f t="shared" si="9"/>
        <v>D</v>
      </c>
      <c r="T28" s="67">
        <f t="shared" si="10"/>
        <v>0</v>
      </c>
      <c r="U28" s="68">
        <f t="shared" si="11"/>
        <v>0</v>
      </c>
      <c r="V28" s="67">
        <f t="shared" si="12"/>
        <v>0</v>
      </c>
      <c r="W28" s="67">
        <f t="shared" si="13"/>
        <v>10</v>
      </c>
      <c r="X28" s="67">
        <f t="shared" si="14"/>
        <v>30</v>
      </c>
      <c r="Y28" s="68">
        <f t="shared" si="15"/>
        <v>40</v>
      </c>
      <c r="Z28" s="68">
        <f t="shared" si="16"/>
        <v>30</v>
      </c>
      <c r="AA28" s="66">
        <f t="shared" si="17"/>
        <v>110</v>
      </c>
      <c r="AB28" s="46">
        <f t="shared" si="18"/>
        <v>1.5714285714285714</v>
      </c>
      <c r="AC28" s="46" t="str">
        <f t="shared" si="19"/>
        <v>D</v>
      </c>
      <c r="AD28" s="59">
        <v>25</v>
      </c>
      <c r="AE28" s="60" t="s">
        <v>25</v>
      </c>
      <c r="AF28" s="61">
        <v>834.42180099897996</v>
      </c>
      <c r="AG28" s="61">
        <v>526.08818189215572</v>
      </c>
      <c r="AH28" s="61">
        <v>70.387710443926267</v>
      </c>
      <c r="AI28" s="61">
        <v>493.81481539808783</v>
      </c>
      <c r="AJ28" s="61">
        <v>-58.687054654566737</v>
      </c>
      <c r="AK28" s="61">
        <v>-158.18185208062096</v>
      </c>
      <c r="AL28" s="62" t="s">
        <v>52</v>
      </c>
      <c r="AM28" s="62">
        <v>-39.00000000000216</v>
      </c>
      <c r="AN28" s="60" t="s">
        <v>25</v>
      </c>
      <c r="AO28" s="63">
        <v>8.9019977838834766E-2</v>
      </c>
      <c r="AP28" s="63">
        <v>0.19115036543983449</v>
      </c>
      <c r="AQ28" s="63">
        <v>0.13375230104671904</v>
      </c>
      <c r="AR28" s="63">
        <v>0.18879816755113291</v>
      </c>
      <c r="AS28" s="63">
        <v>-3.6134702175710652E-2</v>
      </c>
      <c r="AT28" s="63">
        <v>-8.5261423273577705E-2</v>
      </c>
      <c r="AU28" s="64" t="s">
        <v>52</v>
      </c>
      <c r="AV28" s="64" t="s">
        <v>52</v>
      </c>
      <c r="AW28" s="65" t="s">
        <v>25</v>
      </c>
      <c r="AX28" s="26">
        <f t="shared" si="20"/>
        <v>0</v>
      </c>
      <c r="AY28" s="26">
        <f t="shared" si="21"/>
        <v>0</v>
      </c>
      <c r="AZ28" s="26">
        <f t="shared" si="22"/>
        <v>0</v>
      </c>
      <c r="BA28" s="26">
        <f t="shared" si="23"/>
        <v>1</v>
      </c>
      <c r="BB28" s="26">
        <f t="shared" si="24"/>
        <v>2</v>
      </c>
      <c r="BC28" s="26">
        <f t="shared" si="25"/>
        <v>4</v>
      </c>
      <c r="BD28" s="26">
        <f t="shared" si="34"/>
        <v>4</v>
      </c>
      <c r="BE28" s="65" t="s">
        <v>25</v>
      </c>
      <c r="BF28" s="26">
        <f t="shared" si="26"/>
        <v>0</v>
      </c>
      <c r="BG28" s="26">
        <f t="shared" si="27"/>
        <v>0</v>
      </c>
      <c r="BH28" s="26">
        <f t="shared" si="28"/>
        <v>0</v>
      </c>
      <c r="BI28" s="26">
        <f t="shared" si="29"/>
        <v>1</v>
      </c>
      <c r="BJ28" s="26">
        <f t="shared" si="30"/>
        <v>3</v>
      </c>
      <c r="BK28" s="26">
        <f t="shared" si="31"/>
        <v>4</v>
      </c>
      <c r="BL28" s="26">
        <f t="shared" si="32"/>
        <v>3</v>
      </c>
    </row>
    <row r="29" spans="1:64" x14ac:dyDescent="0.3">
      <c r="A29" s="53" t="s">
        <v>26</v>
      </c>
      <c r="B29" s="16">
        <v>10</v>
      </c>
      <c r="C29" s="16">
        <v>10</v>
      </c>
      <c r="D29" s="16">
        <v>10</v>
      </c>
      <c r="E29" s="16">
        <v>10</v>
      </c>
      <c r="F29" s="16">
        <v>10</v>
      </c>
      <c r="G29" s="16">
        <v>10</v>
      </c>
      <c r="H29" s="16">
        <v>10</v>
      </c>
      <c r="I29" s="32">
        <f t="shared" si="33"/>
        <v>70</v>
      </c>
      <c r="J29" s="67">
        <f t="shared" si="0"/>
        <v>10</v>
      </c>
      <c r="K29" s="68">
        <f t="shared" si="1"/>
        <v>20</v>
      </c>
      <c r="L29" s="67">
        <f t="shared" si="2"/>
        <v>20</v>
      </c>
      <c r="M29" s="67">
        <f t="shared" si="3"/>
        <v>30</v>
      </c>
      <c r="N29" s="67">
        <f t="shared" si="4"/>
        <v>30</v>
      </c>
      <c r="O29" s="67">
        <f t="shared" si="5"/>
        <v>6.9686981547316691</v>
      </c>
      <c r="P29" s="67">
        <f t="shared" si="6"/>
        <v>0</v>
      </c>
      <c r="Q29" s="66">
        <f t="shared" si="7"/>
        <v>116.96869815473167</v>
      </c>
      <c r="R29" s="46">
        <f t="shared" si="8"/>
        <v>1.6709814022104523</v>
      </c>
      <c r="S29" s="46" t="str">
        <f t="shared" si="9"/>
        <v>D</v>
      </c>
      <c r="T29" s="67">
        <f t="shared" si="10"/>
        <v>20</v>
      </c>
      <c r="U29" s="68">
        <f t="shared" si="11"/>
        <v>40</v>
      </c>
      <c r="V29" s="67">
        <f t="shared" si="12"/>
        <v>30</v>
      </c>
      <c r="W29" s="67">
        <f t="shared" si="13"/>
        <v>40</v>
      </c>
      <c r="X29" s="67">
        <f t="shared" si="14"/>
        <v>30</v>
      </c>
      <c r="Y29" s="68">
        <f t="shared" si="15"/>
        <v>6.9686981547316691</v>
      </c>
      <c r="Z29" s="68">
        <f t="shared" si="16"/>
        <v>0</v>
      </c>
      <c r="AA29" s="66">
        <f t="shared" si="17"/>
        <v>166.96869815473167</v>
      </c>
      <c r="AB29" s="46">
        <f t="shared" si="18"/>
        <v>2.3852671164961667</v>
      </c>
      <c r="AC29" s="46" t="str">
        <f t="shared" si="19"/>
        <v>C</v>
      </c>
      <c r="AD29" s="59">
        <v>26</v>
      </c>
      <c r="AE29" s="60" t="s">
        <v>26</v>
      </c>
      <c r="AF29" s="61">
        <v>-805.55928049639078</v>
      </c>
      <c r="AG29" s="61">
        <v>-144.20994227639949</v>
      </c>
      <c r="AH29" s="61">
        <v>-41.858194660215531</v>
      </c>
      <c r="AI29" s="61">
        <v>-250.0388544181028</v>
      </c>
      <c r="AJ29" s="61">
        <v>-251.36816588211423</v>
      </c>
      <c r="AK29" s="61">
        <v>-211.84233850763076</v>
      </c>
      <c r="AL29" s="62">
        <v>-6.9686981547316691</v>
      </c>
      <c r="AM29" s="62">
        <v>100.72691340280366</v>
      </c>
      <c r="AN29" s="60" t="s">
        <v>26</v>
      </c>
      <c r="AO29" s="63">
        <v>-7.2570026799117379E-2</v>
      </c>
      <c r="AP29" s="63">
        <v>-4.7907014270810427E-2</v>
      </c>
      <c r="AQ29" s="63">
        <v>-9.763375088332793E-2</v>
      </c>
      <c r="AR29" s="63">
        <v>-7.0103560157898634E-2</v>
      </c>
      <c r="AS29" s="63">
        <v>-0.18072205189261661</v>
      </c>
      <c r="AT29" s="63">
        <v>-0.12385075214818834</v>
      </c>
      <c r="AU29" s="64">
        <v>-2.2647702810307667E-2</v>
      </c>
      <c r="AV29" s="64">
        <v>0.14689071033097309</v>
      </c>
      <c r="AW29" s="65" t="s">
        <v>26</v>
      </c>
      <c r="AX29" s="26">
        <f t="shared" si="20"/>
        <v>1</v>
      </c>
      <c r="AY29" s="26">
        <f t="shared" si="21"/>
        <v>2</v>
      </c>
      <c r="AZ29" s="26">
        <f t="shared" si="22"/>
        <v>2</v>
      </c>
      <c r="BA29" s="26">
        <f t="shared" si="23"/>
        <v>3</v>
      </c>
      <c r="BB29" s="26">
        <f t="shared" si="24"/>
        <v>3</v>
      </c>
      <c r="BC29" s="26">
        <f t="shared" si="25"/>
        <v>1</v>
      </c>
      <c r="BD29" s="26">
        <f t="shared" si="34"/>
        <v>0</v>
      </c>
      <c r="BE29" s="65" t="s">
        <v>26</v>
      </c>
      <c r="BF29" s="26">
        <f t="shared" si="26"/>
        <v>2</v>
      </c>
      <c r="BG29" s="26">
        <f t="shared" si="27"/>
        <v>4</v>
      </c>
      <c r="BH29" s="26">
        <f t="shared" si="28"/>
        <v>3</v>
      </c>
      <c r="BI29" s="26">
        <f t="shared" si="29"/>
        <v>4</v>
      </c>
      <c r="BJ29" s="26">
        <f t="shared" si="30"/>
        <v>3</v>
      </c>
      <c r="BK29" s="26">
        <f t="shared" si="31"/>
        <v>1</v>
      </c>
      <c r="BL29" s="26">
        <f t="shared" si="32"/>
        <v>0</v>
      </c>
    </row>
    <row r="30" spans="1:64" x14ac:dyDescent="0.3">
      <c r="A30" s="53" t="s">
        <v>27</v>
      </c>
      <c r="B30" s="16">
        <v>10</v>
      </c>
      <c r="C30" s="16">
        <v>10</v>
      </c>
      <c r="D30" s="16">
        <v>10</v>
      </c>
      <c r="E30" s="16">
        <v>10</v>
      </c>
      <c r="F30" s="16">
        <v>10</v>
      </c>
      <c r="G30" s="16">
        <v>10</v>
      </c>
      <c r="H30" s="16">
        <v>10</v>
      </c>
      <c r="I30" s="32">
        <f t="shared" si="33"/>
        <v>70</v>
      </c>
      <c r="J30" s="67">
        <f t="shared" si="0"/>
        <v>0</v>
      </c>
      <c r="K30" s="68">
        <f t="shared" si="1"/>
        <v>0</v>
      </c>
      <c r="L30" s="67">
        <f t="shared" si="2"/>
        <v>10</v>
      </c>
      <c r="M30" s="67">
        <f t="shared" si="3"/>
        <v>30</v>
      </c>
      <c r="N30" s="67">
        <f t="shared" si="4"/>
        <v>20</v>
      </c>
      <c r="O30" s="67">
        <f t="shared" si="5"/>
        <v>40</v>
      </c>
      <c r="P30" s="67">
        <f t="shared" si="6"/>
        <v>40</v>
      </c>
      <c r="Q30" s="66">
        <f t="shared" si="7"/>
        <v>140</v>
      </c>
      <c r="R30" s="46">
        <f t="shared" si="8"/>
        <v>2</v>
      </c>
      <c r="S30" s="46" t="str">
        <f t="shared" si="9"/>
        <v>C</v>
      </c>
      <c r="T30" s="67">
        <f t="shared" si="10"/>
        <v>0</v>
      </c>
      <c r="U30" s="68">
        <f t="shared" si="11"/>
        <v>0</v>
      </c>
      <c r="V30" s="67">
        <f t="shared" si="12"/>
        <v>10</v>
      </c>
      <c r="W30" s="67">
        <f t="shared" si="13"/>
        <v>30</v>
      </c>
      <c r="X30" s="67">
        <f t="shared" si="14"/>
        <v>30</v>
      </c>
      <c r="Y30" s="68">
        <f t="shared" si="15"/>
        <v>30</v>
      </c>
      <c r="Z30" s="68">
        <f t="shared" si="16"/>
        <v>40</v>
      </c>
      <c r="AA30" s="66">
        <f t="shared" si="17"/>
        <v>140</v>
      </c>
      <c r="AB30" s="46">
        <f t="shared" si="18"/>
        <v>2</v>
      </c>
      <c r="AC30" s="46" t="str">
        <f t="shared" si="19"/>
        <v>C</v>
      </c>
      <c r="AD30" s="59">
        <v>27</v>
      </c>
      <c r="AE30" s="60" t="s">
        <v>27</v>
      </c>
      <c r="AF30" s="61">
        <v>-34.880457624660266</v>
      </c>
      <c r="AG30" s="61">
        <v>402.74796689639834</v>
      </c>
      <c r="AH30" s="61">
        <v>25.88879702653162</v>
      </c>
      <c r="AI30" s="61">
        <v>-39.473665988574112</v>
      </c>
      <c r="AJ30" s="61">
        <v>-158.39538300524919</v>
      </c>
      <c r="AK30" s="61">
        <v>-156.23890319534894</v>
      </c>
      <c r="AL30" s="62">
        <v>-38</v>
      </c>
      <c r="AM30" s="62">
        <v>-71.409269358417987</v>
      </c>
      <c r="AN30" s="60" t="s">
        <v>27</v>
      </c>
      <c r="AO30" s="63">
        <v>-4.210234789063255E-3</v>
      </c>
      <c r="AP30" s="63">
        <v>0.15754787793640515</v>
      </c>
      <c r="AQ30" s="63">
        <v>5.8139978252424049E-2</v>
      </c>
      <c r="AR30" s="63">
        <v>-1.9754125811014985E-2</v>
      </c>
      <c r="AS30" s="63">
        <v>-0.13518379710647763</v>
      </c>
      <c r="AT30" s="63">
        <v>-8.039041229080103E-2</v>
      </c>
      <c r="AU30" s="64" t="s">
        <v>52</v>
      </c>
      <c r="AV30" s="64">
        <v>-0.42106823343627214</v>
      </c>
      <c r="AW30" s="65" t="s">
        <v>27</v>
      </c>
      <c r="AX30" s="26">
        <f t="shared" si="20"/>
        <v>0</v>
      </c>
      <c r="AY30" s="26">
        <f t="shared" si="21"/>
        <v>0</v>
      </c>
      <c r="AZ30" s="26">
        <f t="shared" si="22"/>
        <v>1</v>
      </c>
      <c r="BA30" s="26">
        <f t="shared" si="23"/>
        <v>3</v>
      </c>
      <c r="BB30" s="26">
        <f t="shared" si="24"/>
        <v>2</v>
      </c>
      <c r="BC30" s="26">
        <f t="shared" si="25"/>
        <v>4</v>
      </c>
      <c r="BD30" s="26">
        <f t="shared" si="34"/>
        <v>4</v>
      </c>
      <c r="BE30" s="65" t="s">
        <v>27</v>
      </c>
      <c r="BF30" s="26">
        <f t="shared" si="26"/>
        <v>0</v>
      </c>
      <c r="BG30" s="26">
        <f t="shared" si="27"/>
        <v>0</v>
      </c>
      <c r="BH30" s="26">
        <f t="shared" si="28"/>
        <v>1</v>
      </c>
      <c r="BI30" s="26">
        <f t="shared" si="29"/>
        <v>3</v>
      </c>
      <c r="BJ30" s="26">
        <f t="shared" si="30"/>
        <v>3</v>
      </c>
      <c r="BK30" s="26">
        <f t="shared" si="31"/>
        <v>3</v>
      </c>
      <c r="BL30" s="26">
        <f t="shared" si="32"/>
        <v>4</v>
      </c>
    </row>
    <row r="31" spans="1:64" x14ac:dyDescent="0.3">
      <c r="A31" s="53" t="s">
        <v>28</v>
      </c>
      <c r="B31" s="16">
        <v>10</v>
      </c>
      <c r="C31" s="16">
        <v>10</v>
      </c>
      <c r="D31" s="16">
        <v>10</v>
      </c>
      <c r="E31" s="16">
        <v>10</v>
      </c>
      <c r="F31" s="16">
        <v>10</v>
      </c>
      <c r="G31" s="16">
        <v>10</v>
      </c>
      <c r="H31" s="16">
        <v>10</v>
      </c>
      <c r="I31" s="32">
        <f t="shared" si="33"/>
        <v>70</v>
      </c>
      <c r="J31" s="67">
        <f t="shared" si="0"/>
        <v>0</v>
      </c>
      <c r="K31" s="68">
        <f t="shared" si="1"/>
        <v>10</v>
      </c>
      <c r="L31" s="67">
        <f t="shared" si="2"/>
        <v>30</v>
      </c>
      <c r="M31" s="67">
        <f t="shared" si="3"/>
        <v>40</v>
      </c>
      <c r="N31" s="67">
        <f t="shared" si="4"/>
        <v>40</v>
      </c>
      <c r="O31" s="67">
        <f t="shared" si="5"/>
        <v>40</v>
      </c>
      <c r="P31" s="67">
        <f t="shared" si="6"/>
        <v>40</v>
      </c>
      <c r="Q31" s="66">
        <f t="shared" si="7"/>
        <v>200</v>
      </c>
      <c r="R31" s="46">
        <f t="shared" si="8"/>
        <v>2.8571428571428572</v>
      </c>
      <c r="S31" s="46" t="str">
        <f t="shared" si="9"/>
        <v>C</v>
      </c>
      <c r="T31" s="67">
        <f t="shared" si="10"/>
        <v>0</v>
      </c>
      <c r="U31" s="68">
        <f t="shared" si="11"/>
        <v>10</v>
      </c>
      <c r="V31" s="67">
        <f t="shared" si="12"/>
        <v>30</v>
      </c>
      <c r="W31" s="67">
        <f t="shared" si="13"/>
        <v>40</v>
      </c>
      <c r="X31" s="67">
        <f t="shared" si="14"/>
        <v>40</v>
      </c>
      <c r="Y31" s="68">
        <f t="shared" si="15"/>
        <v>20</v>
      </c>
      <c r="Z31" s="68">
        <f t="shared" si="16"/>
        <v>40</v>
      </c>
      <c r="AA31" s="66">
        <f t="shared" si="17"/>
        <v>180</v>
      </c>
      <c r="AB31" s="46">
        <f t="shared" si="18"/>
        <v>2.5714285714285716</v>
      </c>
      <c r="AC31" s="46" t="str">
        <f t="shared" si="19"/>
        <v>C</v>
      </c>
      <c r="AD31" s="59">
        <v>28</v>
      </c>
      <c r="AE31" s="60" t="s">
        <v>28</v>
      </c>
      <c r="AF31" s="61">
        <v>-965.46624524155141</v>
      </c>
      <c r="AG31" s="61">
        <v>321.75194470423799</v>
      </c>
      <c r="AH31" s="61">
        <v>-1.2174187552398053</v>
      </c>
      <c r="AI31" s="61">
        <v>-268.42885814478495</v>
      </c>
      <c r="AJ31" s="61">
        <v>-347.17602310718712</v>
      </c>
      <c r="AK31" s="61">
        <v>-582.48823228091965</v>
      </c>
      <c r="AL31" s="62">
        <v>-12</v>
      </c>
      <c r="AM31" s="62">
        <v>-75.907657657657921</v>
      </c>
      <c r="AN31" s="60" t="s">
        <v>28</v>
      </c>
      <c r="AO31" s="63">
        <v>-0.15699828373077604</v>
      </c>
      <c r="AP31" s="63">
        <v>0.1478656007510562</v>
      </c>
      <c r="AQ31" s="63">
        <v>-3.3578510706011424E-3</v>
      </c>
      <c r="AR31" s="63">
        <v>-0.17622497999218992</v>
      </c>
      <c r="AS31" s="63">
        <v>-0.41542823162217307</v>
      </c>
      <c r="AT31" s="63">
        <v>-0.47863274623878843</v>
      </c>
      <c r="AU31" s="64" t="s">
        <v>52</v>
      </c>
      <c r="AV31" s="64">
        <v>-2.1630832424106066</v>
      </c>
      <c r="AW31" s="65" t="s">
        <v>28</v>
      </c>
      <c r="AX31" s="26">
        <f t="shared" si="20"/>
        <v>0</v>
      </c>
      <c r="AY31" s="26">
        <f t="shared" si="21"/>
        <v>1</v>
      </c>
      <c r="AZ31" s="26">
        <f t="shared" si="22"/>
        <v>3</v>
      </c>
      <c r="BA31" s="26">
        <f t="shared" si="23"/>
        <v>4</v>
      </c>
      <c r="BB31" s="26">
        <f t="shared" si="24"/>
        <v>4</v>
      </c>
      <c r="BC31" s="26">
        <f t="shared" si="25"/>
        <v>4</v>
      </c>
      <c r="BD31" s="26">
        <f t="shared" si="34"/>
        <v>4</v>
      </c>
      <c r="BE31" s="65" t="s">
        <v>28</v>
      </c>
      <c r="BF31" s="26">
        <f t="shared" si="26"/>
        <v>0</v>
      </c>
      <c r="BG31" s="26">
        <f t="shared" si="27"/>
        <v>1</v>
      </c>
      <c r="BH31" s="26">
        <f t="shared" si="28"/>
        <v>3</v>
      </c>
      <c r="BI31" s="26">
        <f t="shared" si="29"/>
        <v>4</v>
      </c>
      <c r="BJ31" s="26">
        <f t="shared" si="30"/>
        <v>4</v>
      </c>
      <c r="BK31" s="26">
        <f t="shared" si="31"/>
        <v>2</v>
      </c>
      <c r="BL31" s="26">
        <f t="shared" si="32"/>
        <v>4</v>
      </c>
    </row>
    <row r="32" spans="1:64" x14ac:dyDescent="0.3">
      <c r="A32" s="53" t="s">
        <v>29</v>
      </c>
      <c r="B32" s="16">
        <v>10</v>
      </c>
      <c r="C32" s="16">
        <v>10</v>
      </c>
      <c r="D32" s="16">
        <v>10</v>
      </c>
      <c r="E32" s="16">
        <v>10</v>
      </c>
      <c r="F32" s="16">
        <v>10</v>
      </c>
      <c r="G32" s="16">
        <v>10</v>
      </c>
      <c r="H32" s="16">
        <v>10</v>
      </c>
      <c r="I32" s="32">
        <f t="shared" si="33"/>
        <v>70</v>
      </c>
      <c r="J32" s="67">
        <f t="shared" si="0"/>
        <v>2.5495298798796284</v>
      </c>
      <c r="K32" s="68">
        <f t="shared" si="1"/>
        <v>30</v>
      </c>
      <c r="L32" s="67">
        <f t="shared" si="2"/>
        <v>0</v>
      </c>
      <c r="M32" s="67">
        <f t="shared" si="3"/>
        <v>40</v>
      </c>
      <c r="N32" s="67">
        <f t="shared" si="4"/>
        <v>40</v>
      </c>
      <c r="O32" s="67">
        <f t="shared" si="5"/>
        <v>40</v>
      </c>
      <c r="P32" s="67">
        <f t="shared" si="6"/>
        <v>20</v>
      </c>
      <c r="Q32" s="66">
        <f t="shared" si="7"/>
        <v>172.54952987987963</v>
      </c>
      <c r="R32" s="46">
        <f t="shared" si="8"/>
        <v>2.4649932839982802</v>
      </c>
      <c r="S32" s="46" t="str">
        <f t="shared" si="9"/>
        <v>C</v>
      </c>
      <c r="T32" s="67">
        <f t="shared" si="10"/>
        <v>2.5495298798796284</v>
      </c>
      <c r="U32" s="68">
        <f t="shared" si="11"/>
        <v>40</v>
      </c>
      <c r="V32" s="67">
        <f t="shared" si="12"/>
        <v>0</v>
      </c>
      <c r="W32" s="67">
        <f t="shared" si="13"/>
        <v>40</v>
      </c>
      <c r="X32" s="67">
        <f t="shared" si="14"/>
        <v>40</v>
      </c>
      <c r="Y32" s="68">
        <f t="shared" si="15"/>
        <v>40</v>
      </c>
      <c r="Z32" s="68">
        <f t="shared" si="16"/>
        <v>20</v>
      </c>
      <c r="AA32" s="66">
        <f t="shared" si="17"/>
        <v>182.54952987987963</v>
      </c>
      <c r="AB32" s="46">
        <f t="shared" si="18"/>
        <v>2.6078504268554235</v>
      </c>
      <c r="AC32" s="46" t="str">
        <f t="shared" si="19"/>
        <v>C</v>
      </c>
      <c r="AD32" s="59">
        <v>29</v>
      </c>
      <c r="AE32" s="60" t="s">
        <v>29</v>
      </c>
      <c r="AF32" s="61">
        <v>-778.99088973092603</v>
      </c>
      <c r="AG32" s="61">
        <v>-2.5495298798796284</v>
      </c>
      <c r="AH32" s="61">
        <v>-77.170111861498924</v>
      </c>
      <c r="AI32" s="61">
        <v>103.38177010582672</v>
      </c>
      <c r="AJ32" s="61">
        <v>-283.78266247638498</v>
      </c>
      <c r="AK32" s="61">
        <v>-505.9058454526305</v>
      </c>
      <c r="AL32" s="62" t="s">
        <v>52</v>
      </c>
      <c r="AM32" s="62">
        <v>-12.96451016635865</v>
      </c>
      <c r="AN32" s="60" t="s">
        <v>29</v>
      </c>
      <c r="AO32" s="63">
        <v>-0.11371284637501537</v>
      </c>
      <c r="AP32" s="63">
        <v>-1.3204954477421488E-3</v>
      </c>
      <c r="AQ32" s="63">
        <v>-0.15832883667957021</v>
      </c>
      <c r="AR32" s="63">
        <v>6.2507841971376044E-2</v>
      </c>
      <c r="AS32" s="63">
        <v>-0.23912914707177696</v>
      </c>
      <c r="AT32" s="63">
        <v>-0.35836701989859548</v>
      </c>
      <c r="AU32" s="64" t="s">
        <v>52</v>
      </c>
      <c r="AV32" s="64">
        <v>-7.2010858405407996E-2</v>
      </c>
      <c r="AW32" s="65" t="s">
        <v>29</v>
      </c>
      <c r="AX32" s="26">
        <f t="shared" si="20"/>
        <v>1</v>
      </c>
      <c r="AY32" s="26">
        <f t="shared" si="21"/>
        <v>3</v>
      </c>
      <c r="AZ32" s="26">
        <f t="shared" si="22"/>
        <v>0</v>
      </c>
      <c r="BA32" s="26">
        <f t="shared" si="23"/>
        <v>4</v>
      </c>
      <c r="BB32" s="26">
        <f t="shared" si="24"/>
        <v>4</v>
      </c>
      <c r="BC32" s="26">
        <f t="shared" si="25"/>
        <v>4</v>
      </c>
      <c r="BD32" s="26">
        <f t="shared" si="34"/>
        <v>2</v>
      </c>
      <c r="BE32" s="65" t="s">
        <v>29</v>
      </c>
      <c r="BF32" s="26">
        <f t="shared" si="26"/>
        <v>1</v>
      </c>
      <c r="BG32" s="26">
        <f t="shared" si="27"/>
        <v>4</v>
      </c>
      <c r="BH32" s="26">
        <f t="shared" si="28"/>
        <v>0</v>
      </c>
      <c r="BI32" s="26">
        <f t="shared" si="29"/>
        <v>4</v>
      </c>
      <c r="BJ32" s="26">
        <f t="shared" si="30"/>
        <v>4</v>
      </c>
      <c r="BK32" s="26">
        <f t="shared" si="31"/>
        <v>4</v>
      </c>
      <c r="BL32" s="26">
        <f t="shared" si="32"/>
        <v>2</v>
      </c>
    </row>
    <row r="33" spans="1:64" x14ac:dyDescent="0.3">
      <c r="A33" s="53" t="s">
        <v>30</v>
      </c>
      <c r="B33" s="16">
        <v>10</v>
      </c>
      <c r="C33" s="16">
        <v>10</v>
      </c>
      <c r="D33" s="16">
        <v>10</v>
      </c>
      <c r="E33" s="16">
        <v>10</v>
      </c>
      <c r="F33" s="16">
        <v>10</v>
      </c>
      <c r="G33" s="16">
        <v>10</v>
      </c>
      <c r="H33" s="16">
        <v>10</v>
      </c>
      <c r="I33" s="32">
        <f t="shared" si="33"/>
        <v>70</v>
      </c>
      <c r="J33" s="67">
        <f t="shared" si="0"/>
        <v>0</v>
      </c>
      <c r="K33" s="68">
        <f t="shared" si="1"/>
        <v>20</v>
      </c>
      <c r="L33" s="67">
        <f t="shared" si="2"/>
        <v>10</v>
      </c>
      <c r="M33" s="67">
        <f t="shared" si="3"/>
        <v>30</v>
      </c>
      <c r="N33" s="67">
        <f t="shared" si="4"/>
        <v>30</v>
      </c>
      <c r="O33" s="67">
        <f t="shared" si="5"/>
        <v>0</v>
      </c>
      <c r="P33" s="67">
        <f t="shared" si="6"/>
        <v>30</v>
      </c>
      <c r="Q33" s="66">
        <f t="shared" si="7"/>
        <v>120</v>
      </c>
      <c r="R33" s="46">
        <f t="shared" si="8"/>
        <v>1.7142857142857142</v>
      </c>
      <c r="S33" s="46" t="str">
        <f t="shared" si="9"/>
        <v>D</v>
      </c>
      <c r="T33" s="67">
        <f t="shared" si="10"/>
        <v>0</v>
      </c>
      <c r="U33" s="68">
        <f t="shared" si="11"/>
        <v>40</v>
      </c>
      <c r="V33" s="67">
        <f t="shared" si="12"/>
        <v>10</v>
      </c>
      <c r="W33" s="67">
        <f t="shared" si="13"/>
        <v>40</v>
      </c>
      <c r="X33" s="67">
        <f t="shared" si="14"/>
        <v>40</v>
      </c>
      <c r="Y33" s="68">
        <f t="shared" si="15"/>
        <v>0</v>
      </c>
      <c r="Z33" s="68">
        <f t="shared" si="16"/>
        <v>40</v>
      </c>
      <c r="AA33" s="66">
        <f t="shared" si="17"/>
        <v>170</v>
      </c>
      <c r="AB33" s="46">
        <f t="shared" si="18"/>
        <v>2.4285714285714284</v>
      </c>
      <c r="AC33" s="46" t="str">
        <f t="shared" si="19"/>
        <v>C</v>
      </c>
      <c r="AD33" s="59">
        <v>30</v>
      </c>
      <c r="AE33" s="60" t="s">
        <v>30</v>
      </c>
      <c r="AF33" s="61">
        <v>-1372.669572187282</v>
      </c>
      <c r="AG33" s="61">
        <v>142.08633405074397</v>
      </c>
      <c r="AH33" s="61">
        <v>-113.6946204275805</v>
      </c>
      <c r="AI33" s="61">
        <v>-60.360192302630821</v>
      </c>
      <c r="AJ33" s="61">
        <v>-641.35822369181278</v>
      </c>
      <c r="AK33" s="61">
        <v>-560.95663736832284</v>
      </c>
      <c r="AL33" s="62">
        <v>7.1390881003696904</v>
      </c>
      <c r="AM33" s="62">
        <v>-145.52532054804874</v>
      </c>
      <c r="AN33" s="60" t="s">
        <v>30</v>
      </c>
      <c r="AO33" s="63">
        <v>-4.2726497727848749E-2</v>
      </c>
      <c r="AP33" s="63">
        <v>1.6828899005955869E-2</v>
      </c>
      <c r="AQ33" s="63">
        <v>-8.1129001280394047E-2</v>
      </c>
      <c r="AR33" s="63">
        <v>-5.6318648722504371E-3</v>
      </c>
      <c r="AS33" s="63">
        <v>-0.14789560126337234</v>
      </c>
      <c r="AT33" s="63">
        <v>-0.12242748869288916</v>
      </c>
      <c r="AU33" s="64">
        <v>5.0138130797876147E-3</v>
      </c>
      <c r="AV33" s="64">
        <v>-0.11904158261444626</v>
      </c>
      <c r="AW33" s="65" t="s">
        <v>30</v>
      </c>
      <c r="AX33" s="26">
        <f t="shared" si="20"/>
        <v>0</v>
      </c>
      <c r="AY33" s="26">
        <f t="shared" si="21"/>
        <v>2</v>
      </c>
      <c r="AZ33" s="26">
        <f t="shared" si="22"/>
        <v>1</v>
      </c>
      <c r="BA33" s="26">
        <f t="shared" si="23"/>
        <v>3</v>
      </c>
      <c r="BB33" s="26">
        <f t="shared" si="24"/>
        <v>3</v>
      </c>
      <c r="BC33" s="26">
        <f t="shared" si="25"/>
        <v>0</v>
      </c>
      <c r="BD33" s="26">
        <f t="shared" si="34"/>
        <v>3</v>
      </c>
      <c r="BE33" s="65" t="s">
        <v>30</v>
      </c>
      <c r="BF33" s="26">
        <f t="shared" si="26"/>
        <v>0</v>
      </c>
      <c r="BG33" s="26">
        <f t="shared" si="27"/>
        <v>4</v>
      </c>
      <c r="BH33" s="26">
        <f t="shared" si="28"/>
        <v>1</v>
      </c>
      <c r="BI33" s="26">
        <f t="shared" si="29"/>
        <v>4</v>
      </c>
      <c r="BJ33" s="26">
        <f t="shared" si="30"/>
        <v>4</v>
      </c>
      <c r="BK33" s="26">
        <f t="shared" si="31"/>
        <v>0</v>
      </c>
      <c r="BL33" s="26">
        <f t="shared" si="32"/>
        <v>4</v>
      </c>
    </row>
    <row r="34" spans="1:64" x14ac:dyDescent="0.3">
      <c r="A34" s="53" t="s">
        <v>31</v>
      </c>
      <c r="B34" s="16">
        <v>10</v>
      </c>
      <c r="C34" s="16">
        <v>10</v>
      </c>
      <c r="D34" s="16">
        <v>10</v>
      </c>
      <c r="E34" s="16">
        <v>10</v>
      </c>
      <c r="F34" s="16">
        <v>10</v>
      </c>
      <c r="G34" s="16">
        <v>10</v>
      </c>
      <c r="H34" s="16">
        <v>10</v>
      </c>
      <c r="I34" s="32">
        <f t="shared" si="33"/>
        <v>70</v>
      </c>
      <c r="J34" s="67">
        <f t="shared" si="0"/>
        <v>10</v>
      </c>
      <c r="K34" s="68">
        <f t="shared" si="1"/>
        <v>0</v>
      </c>
      <c r="L34" s="67">
        <f t="shared" si="2"/>
        <v>0</v>
      </c>
      <c r="M34" s="67">
        <f t="shared" si="3"/>
        <v>40</v>
      </c>
      <c r="N34" s="67">
        <f t="shared" si="4"/>
        <v>40</v>
      </c>
      <c r="O34" s="67">
        <f t="shared" si="5"/>
        <v>40</v>
      </c>
      <c r="P34" s="67">
        <f t="shared" si="6"/>
        <v>40</v>
      </c>
      <c r="Q34" s="66">
        <f t="shared" si="7"/>
        <v>170</v>
      </c>
      <c r="R34" s="46">
        <f t="shared" si="8"/>
        <v>2.4285714285714284</v>
      </c>
      <c r="S34" s="46" t="str">
        <f t="shared" si="9"/>
        <v>C</v>
      </c>
      <c r="T34" s="67">
        <f t="shared" si="10"/>
        <v>10</v>
      </c>
      <c r="U34" s="68">
        <f t="shared" si="11"/>
        <v>0</v>
      </c>
      <c r="V34" s="67">
        <f t="shared" si="12"/>
        <v>0</v>
      </c>
      <c r="W34" s="67">
        <f t="shared" si="13"/>
        <v>30</v>
      </c>
      <c r="X34" s="67">
        <f t="shared" si="14"/>
        <v>40</v>
      </c>
      <c r="Y34" s="68">
        <f t="shared" si="15"/>
        <v>40</v>
      </c>
      <c r="Z34" s="68">
        <f t="shared" si="16"/>
        <v>30</v>
      </c>
      <c r="AA34" s="66">
        <f t="shared" si="17"/>
        <v>150</v>
      </c>
      <c r="AB34" s="46">
        <f t="shared" si="18"/>
        <v>2.1428571428571428</v>
      </c>
      <c r="AC34" s="46" t="str">
        <f t="shared" si="19"/>
        <v>C</v>
      </c>
      <c r="AD34" s="59">
        <v>31</v>
      </c>
      <c r="AE34" s="60" t="s">
        <v>31</v>
      </c>
      <c r="AF34" s="61">
        <v>-515.39355697638257</v>
      </c>
      <c r="AG34" s="61">
        <v>-26.764939616481684</v>
      </c>
      <c r="AH34" s="61">
        <v>4.5304813511232425</v>
      </c>
      <c r="AI34" s="61">
        <v>9.1574677722243223</v>
      </c>
      <c r="AJ34" s="61">
        <v>-157.0080970954935</v>
      </c>
      <c r="AK34" s="61">
        <v>-319.34846938775519</v>
      </c>
      <c r="AL34" s="62" t="s">
        <v>52</v>
      </c>
      <c r="AM34" s="62">
        <v>-25.959999999999837</v>
      </c>
      <c r="AN34" s="60" t="s">
        <v>31</v>
      </c>
      <c r="AO34" s="63">
        <v>-0.18902381687503345</v>
      </c>
      <c r="AP34" s="63">
        <v>-3.1116351883559105E-2</v>
      </c>
      <c r="AQ34" s="63">
        <v>3.6357633468102266E-2</v>
      </c>
      <c r="AR34" s="63">
        <v>1.0550303580836064E-2</v>
      </c>
      <c r="AS34" s="63">
        <v>-0.44293829935696427</v>
      </c>
      <c r="AT34" s="63">
        <v>-0.68478282274633906</v>
      </c>
      <c r="AU34" s="64" t="s">
        <v>52</v>
      </c>
      <c r="AV34" s="64">
        <v>-0.48944193061839431</v>
      </c>
      <c r="AW34" s="65" t="s">
        <v>31</v>
      </c>
      <c r="AX34" s="26">
        <f t="shared" si="20"/>
        <v>1</v>
      </c>
      <c r="AY34" s="26">
        <f t="shared" si="21"/>
        <v>0</v>
      </c>
      <c r="AZ34" s="26">
        <f t="shared" si="22"/>
        <v>0</v>
      </c>
      <c r="BA34" s="26">
        <f t="shared" si="23"/>
        <v>4</v>
      </c>
      <c r="BB34" s="26">
        <f t="shared" si="24"/>
        <v>4</v>
      </c>
      <c r="BC34" s="26">
        <f t="shared" si="25"/>
        <v>4</v>
      </c>
      <c r="BD34" s="26">
        <f t="shared" si="34"/>
        <v>4</v>
      </c>
      <c r="BE34" s="65" t="s">
        <v>31</v>
      </c>
      <c r="BF34" s="26">
        <f t="shared" si="26"/>
        <v>1</v>
      </c>
      <c r="BG34" s="26">
        <f t="shared" si="27"/>
        <v>0</v>
      </c>
      <c r="BH34" s="26">
        <f t="shared" si="28"/>
        <v>0</v>
      </c>
      <c r="BI34" s="26">
        <f t="shared" si="29"/>
        <v>3</v>
      </c>
      <c r="BJ34" s="26">
        <f t="shared" si="30"/>
        <v>4</v>
      </c>
      <c r="BK34" s="26">
        <f t="shared" si="31"/>
        <v>4</v>
      </c>
      <c r="BL34" s="26">
        <f t="shared" si="32"/>
        <v>3</v>
      </c>
    </row>
    <row r="35" spans="1:64" x14ac:dyDescent="0.3">
      <c r="A35" s="53" t="s">
        <v>32</v>
      </c>
      <c r="B35" s="16">
        <v>10</v>
      </c>
      <c r="C35" s="16">
        <v>10</v>
      </c>
      <c r="D35" s="16">
        <v>10</v>
      </c>
      <c r="E35" s="16">
        <v>10</v>
      </c>
      <c r="F35" s="16">
        <v>10</v>
      </c>
      <c r="G35" s="16">
        <v>10</v>
      </c>
      <c r="H35" s="16">
        <v>10</v>
      </c>
      <c r="I35" s="32">
        <f t="shared" si="33"/>
        <v>70</v>
      </c>
      <c r="J35" s="67">
        <f t="shared" si="0"/>
        <v>10</v>
      </c>
      <c r="K35" s="68">
        <f t="shared" si="1"/>
        <v>30</v>
      </c>
      <c r="L35" s="67">
        <f t="shared" si="2"/>
        <v>0</v>
      </c>
      <c r="M35" s="67">
        <f t="shared" si="3"/>
        <v>40</v>
      </c>
      <c r="N35" s="67">
        <f t="shared" si="4"/>
        <v>40</v>
      </c>
      <c r="O35" s="67">
        <f t="shared" si="5"/>
        <v>40</v>
      </c>
      <c r="P35" s="67">
        <f t="shared" si="6"/>
        <v>40</v>
      </c>
      <c r="Q35" s="66">
        <f t="shared" si="7"/>
        <v>200</v>
      </c>
      <c r="R35" s="46">
        <f t="shared" si="8"/>
        <v>2.8571428571428572</v>
      </c>
      <c r="S35" s="46" t="str">
        <f t="shared" si="9"/>
        <v>C</v>
      </c>
      <c r="T35" s="67">
        <f t="shared" si="10"/>
        <v>10</v>
      </c>
      <c r="U35" s="68">
        <f t="shared" si="11"/>
        <v>40</v>
      </c>
      <c r="V35" s="67">
        <f t="shared" si="12"/>
        <v>0</v>
      </c>
      <c r="W35" s="67">
        <f t="shared" si="13"/>
        <v>40</v>
      </c>
      <c r="X35" s="67">
        <f t="shared" si="14"/>
        <v>40</v>
      </c>
      <c r="Y35" s="68">
        <f t="shared" si="15"/>
        <v>20</v>
      </c>
      <c r="Z35" s="68">
        <f t="shared" si="16"/>
        <v>40</v>
      </c>
      <c r="AA35" s="66">
        <f t="shared" si="17"/>
        <v>190</v>
      </c>
      <c r="AB35" s="46">
        <f t="shared" si="18"/>
        <v>2.7142857142857144</v>
      </c>
      <c r="AC35" s="46" t="str">
        <f t="shared" si="19"/>
        <v>C</v>
      </c>
      <c r="AD35" s="59">
        <v>32</v>
      </c>
      <c r="AE35" s="60" t="s">
        <v>32</v>
      </c>
      <c r="AF35" s="61">
        <v>-887.38776667777711</v>
      </c>
      <c r="AG35" s="61">
        <v>-18.080692319946138</v>
      </c>
      <c r="AH35" s="61">
        <v>-75.532709300141505</v>
      </c>
      <c r="AI35" s="61">
        <v>467.55259193825032</v>
      </c>
      <c r="AJ35" s="61">
        <v>-516.79972940605717</v>
      </c>
      <c r="AK35" s="61">
        <v>-647.24595550507684</v>
      </c>
      <c r="AL35" s="62">
        <v>-19</v>
      </c>
      <c r="AM35" s="62">
        <v>-78.281272084805778</v>
      </c>
      <c r="AN35" s="60" t="s">
        <v>32</v>
      </c>
      <c r="AO35" s="63">
        <v>-0.1129766486642261</v>
      </c>
      <c r="AP35" s="63">
        <v>-8.3040508319639494E-3</v>
      </c>
      <c r="AQ35" s="63">
        <v>-0.17522852620819199</v>
      </c>
      <c r="AR35" s="63">
        <v>0.19748472796509403</v>
      </c>
      <c r="AS35" s="63">
        <v>-0.49529862981717171</v>
      </c>
      <c r="AT35" s="63">
        <v>-0.35708967935055647</v>
      </c>
      <c r="AU35" s="64" t="s">
        <v>52</v>
      </c>
      <c r="AV35" s="64">
        <v>-3.4456714467913612</v>
      </c>
      <c r="AW35" s="65" t="s">
        <v>32</v>
      </c>
      <c r="AX35" s="26">
        <f t="shared" si="20"/>
        <v>1</v>
      </c>
      <c r="AY35" s="26">
        <f t="shared" si="21"/>
        <v>3</v>
      </c>
      <c r="AZ35" s="26">
        <f t="shared" si="22"/>
        <v>0</v>
      </c>
      <c r="BA35" s="26">
        <f t="shared" si="23"/>
        <v>4</v>
      </c>
      <c r="BB35" s="26">
        <f t="shared" si="24"/>
        <v>4</v>
      </c>
      <c r="BC35" s="26">
        <f t="shared" si="25"/>
        <v>4</v>
      </c>
      <c r="BD35" s="26">
        <f t="shared" si="34"/>
        <v>4</v>
      </c>
      <c r="BE35" s="65" t="s">
        <v>32</v>
      </c>
      <c r="BF35" s="26">
        <f t="shared" si="26"/>
        <v>1</v>
      </c>
      <c r="BG35" s="26">
        <f t="shared" si="27"/>
        <v>4</v>
      </c>
      <c r="BH35" s="26">
        <f t="shared" si="28"/>
        <v>0</v>
      </c>
      <c r="BI35" s="26">
        <f t="shared" si="29"/>
        <v>4</v>
      </c>
      <c r="BJ35" s="26">
        <f t="shared" si="30"/>
        <v>4</v>
      </c>
      <c r="BK35" s="26">
        <f t="shared" si="31"/>
        <v>2</v>
      </c>
      <c r="BL35" s="26">
        <f t="shared" si="32"/>
        <v>4</v>
      </c>
    </row>
    <row r="36" spans="1:64" x14ac:dyDescent="0.3">
      <c r="A36" s="53" t="s">
        <v>33</v>
      </c>
      <c r="B36" s="16">
        <v>10</v>
      </c>
      <c r="C36" s="16">
        <v>10</v>
      </c>
      <c r="D36" s="16">
        <v>10</v>
      </c>
      <c r="E36" s="16">
        <v>10</v>
      </c>
      <c r="F36" s="16">
        <v>10</v>
      </c>
      <c r="G36" s="16">
        <v>10</v>
      </c>
      <c r="H36" s="16">
        <v>10</v>
      </c>
      <c r="I36" s="32">
        <f t="shared" si="33"/>
        <v>70</v>
      </c>
      <c r="J36" s="67">
        <f t="shared" si="0"/>
        <v>30</v>
      </c>
      <c r="K36" s="68">
        <f t="shared" si="1"/>
        <v>30</v>
      </c>
      <c r="L36" s="67">
        <f t="shared" si="2"/>
        <v>30</v>
      </c>
      <c r="M36" s="67">
        <f t="shared" si="3"/>
        <v>30</v>
      </c>
      <c r="N36" s="67">
        <f t="shared" si="4"/>
        <v>40</v>
      </c>
      <c r="O36" s="67">
        <f t="shared" si="5"/>
        <v>25.646416443880454</v>
      </c>
      <c r="P36" s="67">
        <f t="shared" si="6"/>
        <v>40</v>
      </c>
      <c r="Q36" s="66">
        <f t="shared" si="7"/>
        <v>225.64641644388047</v>
      </c>
      <c r="R36" s="46">
        <f t="shared" si="8"/>
        <v>3.223520234912578</v>
      </c>
      <c r="S36" s="46" t="str">
        <f t="shared" si="9"/>
        <v>B</v>
      </c>
      <c r="T36" s="67">
        <f t="shared" si="10"/>
        <v>20</v>
      </c>
      <c r="U36" s="68">
        <f t="shared" si="11"/>
        <v>30</v>
      </c>
      <c r="V36" s="67">
        <f t="shared" si="12"/>
        <v>30</v>
      </c>
      <c r="W36" s="67">
        <f t="shared" si="13"/>
        <v>30</v>
      </c>
      <c r="X36" s="67">
        <f t="shared" si="14"/>
        <v>30</v>
      </c>
      <c r="Y36" s="68">
        <f t="shared" si="15"/>
        <v>8.5488054812934848</v>
      </c>
      <c r="Z36" s="68">
        <f t="shared" si="16"/>
        <v>40</v>
      </c>
      <c r="AA36" s="66">
        <f t="shared" si="17"/>
        <v>188.54880548129347</v>
      </c>
      <c r="AB36" s="46">
        <f t="shared" si="18"/>
        <v>2.6935543640184783</v>
      </c>
      <c r="AC36" s="46" t="str">
        <f t="shared" si="19"/>
        <v>C</v>
      </c>
      <c r="AD36" s="59">
        <v>33</v>
      </c>
      <c r="AE36" s="60" t="s">
        <v>33</v>
      </c>
      <c r="AF36" s="61">
        <v>-834.95460428500974</v>
      </c>
      <c r="AG36" s="61">
        <v>-188.75591237111189</v>
      </c>
      <c r="AH36" s="61">
        <v>-38.72257814847984</v>
      </c>
      <c r="AI36" s="61">
        <v>-239.06863363983376</v>
      </c>
      <c r="AJ36" s="61">
        <v>-129.32251390591341</v>
      </c>
      <c r="AK36" s="61">
        <v>-230.086160738378</v>
      </c>
      <c r="AL36" s="62">
        <v>-8.5488054812934848</v>
      </c>
      <c r="AM36" s="62" t="s">
        <v>52</v>
      </c>
      <c r="AN36" s="60" t="s">
        <v>33</v>
      </c>
      <c r="AO36" s="63">
        <v>-0.15033835580046273</v>
      </c>
      <c r="AP36" s="63">
        <v>-0.11886535285572576</v>
      </c>
      <c r="AQ36" s="63">
        <v>-0.1437413792274089</v>
      </c>
      <c r="AR36" s="63">
        <v>-0.13201034705789971</v>
      </c>
      <c r="AS36" s="63">
        <v>-0.13382341761000763</v>
      </c>
      <c r="AT36" s="63">
        <v>-0.26520538761215412</v>
      </c>
      <c r="AU36" s="64">
        <v>-0.16444270714709297</v>
      </c>
      <c r="AV36" s="64" t="s">
        <v>52</v>
      </c>
      <c r="AW36" s="65" t="s">
        <v>33</v>
      </c>
      <c r="AX36" s="26">
        <f t="shared" si="20"/>
        <v>3</v>
      </c>
      <c r="AY36" s="26">
        <f t="shared" si="21"/>
        <v>3</v>
      </c>
      <c r="AZ36" s="26">
        <f t="shared" si="22"/>
        <v>3</v>
      </c>
      <c r="BA36" s="26">
        <f t="shared" si="23"/>
        <v>3</v>
      </c>
      <c r="BB36" s="26">
        <f t="shared" si="24"/>
        <v>4</v>
      </c>
      <c r="BC36" s="26">
        <f t="shared" si="25"/>
        <v>3</v>
      </c>
      <c r="BD36" s="26">
        <f t="shared" si="34"/>
        <v>4</v>
      </c>
      <c r="BE36" s="65" t="s">
        <v>33</v>
      </c>
      <c r="BF36" s="26">
        <f t="shared" si="26"/>
        <v>2</v>
      </c>
      <c r="BG36" s="26">
        <f t="shared" si="27"/>
        <v>3</v>
      </c>
      <c r="BH36" s="26">
        <f t="shared" si="28"/>
        <v>3</v>
      </c>
      <c r="BI36" s="26">
        <f t="shared" si="29"/>
        <v>3</v>
      </c>
      <c r="BJ36" s="26">
        <f t="shared" si="30"/>
        <v>3</v>
      </c>
      <c r="BK36" s="26">
        <f t="shared" si="31"/>
        <v>1</v>
      </c>
      <c r="BL36" s="26">
        <f t="shared" si="32"/>
        <v>4</v>
      </c>
    </row>
    <row r="37" spans="1:64" x14ac:dyDescent="0.3">
      <c r="A37" s="53" t="s">
        <v>34</v>
      </c>
      <c r="B37" s="16">
        <v>10</v>
      </c>
      <c r="C37" s="16">
        <v>10</v>
      </c>
      <c r="D37" s="16">
        <v>10</v>
      </c>
      <c r="E37" s="16">
        <v>10</v>
      </c>
      <c r="F37" s="16">
        <v>10</v>
      </c>
      <c r="G37" s="16">
        <v>10</v>
      </c>
      <c r="H37" s="16">
        <v>10</v>
      </c>
      <c r="I37" s="32">
        <f t="shared" si="33"/>
        <v>70</v>
      </c>
      <c r="J37" s="67">
        <f t="shared" si="0"/>
        <v>0</v>
      </c>
      <c r="K37" s="68">
        <f t="shared" si="1"/>
        <v>0</v>
      </c>
      <c r="L37" s="67">
        <f t="shared" si="2"/>
        <v>30</v>
      </c>
      <c r="M37" s="67">
        <f t="shared" si="3"/>
        <v>30</v>
      </c>
      <c r="N37" s="67">
        <f t="shared" si="4"/>
        <v>30</v>
      </c>
      <c r="O37" s="67">
        <f t="shared" si="5"/>
        <v>40</v>
      </c>
      <c r="P37" s="67">
        <f t="shared" si="6"/>
        <v>40</v>
      </c>
      <c r="Q37" s="66">
        <f t="shared" si="7"/>
        <v>170</v>
      </c>
      <c r="R37" s="46">
        <f t="shared" si="8"/>
        <v>2.4285714285714284</v>
      </c>
      <c r="S37" s="46" t="str">
        <f t="shared" si="9"/>
        <v>C</v>
      </c>
      <c r="T37" s="67">
        <f t="shared" si="10"/>
        <v>0</v>
      </c>
      <c r="U37" s="68">
        <f t="shared" si="11"/>
        <v>0</v>
      </c>
      <c r="V37" s="67">
        <f t="shared" si="12"/>
        <v>30</v>
      </c>
      <c r="W37" s="67">
        <f t="shared" si="13"/>
        <v>30</v>
      </c>
      <c r="X37" s="67">
        <f t="shared" si="14"/>
        <v>30</v>
      </c>
      <c r="Y37" s="68">
        <f t="shared" si="15"/>
        <v>40</v>
      </c>
      <c r="Z37" s="68">
        <f t="shared" si="16"/>
        <v>40</v>
      </c>
      <c r="AA37" s="66">
        <f t="shared" si="17"/>
        <v>170</v>
      </c>
      <c r="AB37" s="46">
        <f t="shared" si="18"/>
        <v>2.4285714285714284</v>
      </c>
      <c r="AC37" s="46" t="str">
        <f t="shared" si="19"/>
        <v>C</v>
      </c>
      <c r="AD37" s="59">
        <v>34</v>
      </c>
      <c r="AE37" s="60" t="s">
        <v>34</v>
      </c>
      <c r="AF37" s="61">
        <v>-678.98064268276539</v>
      </c>
      <c r="AG37" s="61">
        <v>95.835464584482224</v>
      </c>
      <c r="AH37" s="61">
        <v>2.3182411474733158</v>
      </c>
      <c r="AI37" s="61">
        <v>-322.95952731602597</v>
      </c>
      <c r="AJ37" s="61">
        <v>-172.01257881940955</v>
      </c>
      <c r="AK37" s="61">
        <v>-199.10580277383929</v>
      </c>
      <c r="AL37" s="62" t="s">
        <v>52</v>
      </c>
      <c r="AM37" s="62">
        <v>-83.056439505446122</v>
      </c>
      <c r="AN37" s="60" t="s">
        <v>34</v>
      </c>
      <c r="AO37" s="63">
        <v>-0.11616396818819195</v>
      </c>
      <c r="AP37" s="63">
        <v>5.6384549968826136E-2</v>
      </c>
      <c r="AQ37" s="63">
        <v>8.2359662664883964E-3</v>
      </c>
      <c r="AR37" s="63">
        <v>-0.18797893632211332</v>
      </c>
      <c r="AS37" s="63">
        <v>-0.17791450053477922</v>
      </c>
      <c r="AT37" s="63">
        <v>-0.19538708452941905</v>
      </c>
      <c r="AU37" s="64" t="s">
        <v>52</v>
      </c>
      <c r="AV37" s="64">
        <v>-0.51928592341342961</v>
      </c>
      <c r="AW37" s="65" t="s">
        <v>34</v>
      </c>
      <c r="AX37" s="26">
        <f t="shared" si="20"/>
        <v>0</v>
      </c>
      <c r="AY37" s="26">
        <f t="shared" si="21"/>
        <v>0</v>
      </c>
      <c r="AZ37" s="26">
        <f t="shared" si="22"/>
        <v>3</v>
      </c>
      <c r="BA37" s="26">
        <f t="shared" si="23"/>
        <v>3</v>
      </c>
      <c r="BB37" s="26">
        <f t="shared" si="24"/>
        <v>3</v>
      </c>
      <c r="BC37" s="26">
        <f t="shared" si="25"/>
        <v>4</v>
      </c>
      <c r="BD37" s="26">
        <f t="shared" si="34"/>
        <v>4</v>
      </c>
      <c r="BE37" s="65" t="s">
        <v>34</v>
      </c>
      <c r="BF37" s="26">
        <f t="shared" si="26"/>
        <v>0</v>
      </c>
      <c r="BG37" s="26">
        <f t="shared" si="27"/>
        <v>0</v>
      </c>
      <c r="BH37" s="26">
        <f t="shared" si="28"/>
        <v>3</v>
      </c>
      <c r="BI37" s="26">
        <f t="shared" si="29"/>
        <v>3</v>
      </c>
      <c r="BJ37" s="26">
        <f t="shared" si="30"/>
        <v>3</v>
      </c>
      <c r="BK37" s="26">
        <f t="shared" si="31"/>
        <v>4</v>
      </c>
      <c r="BL37" s="26">
        <f t="shared" si="32"/>
        <v>4</v>
      </c>
    </row>
    <row r="38" spans="1:64" x14ac:dyDescent="0.3">
      <c r="A38" s="53" t="s">
        <v>35</v>
      </c>
      <c r="B38" s="16">
        <v>10</v>
      </c>
      <c r="C38" s="16">
        <v>10</v>
      </c>
      <c r="D38" s="16">
        <v>10</v>
      </c>
      <c r="E38" s="16">
        <v>10</v>
      </c>
      <c r="F38" s="16">
        <v>10</v>
      </c>
      <c r="G38" s="16">
        <v>10</v>
      </c>
      <c r="H38" s="16">
        <v>10</v>
      </c>
      <c r="I38" s="32">
        <f t="shared" si="33"/>
        <v>70</v>
      </c>
      <c r="J38" s="67">
        <f t="shared" si="0"/>
        <v>0</v>
      </c>
      <c r="K38" s="68">
        <f t="shared" si="1"/>
        <v>30</v>
      </c>
      <c r="L38" s="67">
        <f t="shared" si="2"/>
        <v>10</v>
      </c>
      <c r="M38" s="67">
        <f t="shared" si="3"/>
        <v>40</v>
      </c>
      <c r="N38" s="67">
        <f t="shared" si="4"/>
        <v>40</v>
      </c>
      <c r="O38" s="67">
        <f t="shared" si="5"/>
        <v>40</v>
      </c>
      <c r="P38" s="67">
        <f t="shared" si="6"/>
        <v>0</v>
      </c>
      <c r="Q38" s="66">
        <f t="shared" si="7"/>
        <v>160</v>
      </c>
      <c r="R38" s="46">
        <f t="shared" si="8"/>
        <v>2.2857142857142856</v>
      </c>
      <c r="S38" s="46" t="str">
        <f t="shared" si="9"/>
        <v>C</v>
      </c>
      <c r="T38" s="67">
        <f t="shared" si="10"/>
        <v>0</v>
      </c>
      <c r="U38" s="68">
        <f t="shared" si="11"/>
        <v>40</v>
      </c>
      <c r="V38" s="67">
        <f t="shared" si="12"/>
        <v>20</v>
      </c>
      <c r="W38" s="67">
        <f t="shared" si="13"/>
        <v>40</v>
      </c>
      <c r="X38" s="67">
        <f t="shared" si="14"/>
        <v>40</v>
      </c>
      <c r="Y38" s="68">
        <f t="shared" si="15"/>
        <v>40</v>
      </c>
      <c r="Z38" s="68">
        <f t="shared" si="16"/>
        <v>0</v>
      </c>
      <c r="AA38" s="66">
        <f t="shared" si="17"/>
        <v>180</v>
      </c>
      <c r="AB38" s="46">
        <f t="shared" si="18"/>
        <v>2.5714285714285716</v>
      </c>
      <c r="AC38" s="46" t="str">
        <f t="shared" si="19"/>
        <v>C</v>
      </c>
      <c r="AD38" s="59">
        <v>35</v>
      </c>
      <c r="AE38" s="60" t="s">
        <v>35</v>
      </c>
      <c r="AF38" s="61">
        <v>-1162.7561282354636</v>
      </c>
      <c r="AG38" s="61">
        <v>691.45212372997412</v>
      </c>
      <c r="AH38" s="61">
        <v>-118.45609355114095</v>
      </c>
      <c r="AI38" s="61">
        <v>-134.049230347736</v>
      </c>
      <c r="AJ38" s="61">
        <v>-735.19634807991679</v>
      </c>
      <c r="AK38" s="61">
        <v>-1111.0561720055648</v>
      </c>
      <c r="AL38" s="62">
        <v>-142.90092747333151</v>
      </c>
      <c r="AM38" s="62">
        <v>387.4505194922524</v>
      </c>
      <c r="AN38" s="60" t="s">
        <v>35</v>
      </c>
      <c r="AO38" s="63">
        <v>-7.1593071044996348E-2</v>
      </c>
      <c r="AP38" s="63">
        <v>0.1397793811908869</v>
      </c>
      <c r="AQ38" s="63">
        <v>-0.1193649551204936</v>
      </c>
      <c r="AR38" s="63">
        <v>-3.4611441101130215E-2</v>
      </c>
      <c r="AS38" s="63">
        <v>-0.27877585989413584</v>
      </c>
      <c r="AT38" s="63">
        <v>-0.41811017062167388</v>
      </c>
      <c r="AU38" s="64">
        <v>-0.79800511990414547</v>
      </c>
      <c r="AV38" s="64">
        <v>0.4055160488040262</v>
      </c>
      <c r="AW38" s="65" t="s">
        <v>35</v>
      </c>
      <c r="AX38" s="26">
        <f t="shared" si="20"/>
        <v>0</v>
      </c>
      <c r="AY38" s="26">
        <f t="shared" si="21"/>
        <v>3</v>
      </c>
      <c r="AZ38" s="26">
        <f t="shared" si="22"/>
        <v>1</v>
      </c>
      <c r="BA38" s="26">
        <f t="shared" si="23"/>
        <v>4</v>
      </c>
      <c r="BB38" s="26">
        <f t="shared" si="24"/>
        <v>4</v>
      </c>
      <c r="BC38" s="26">
        <f t="shared" si="25"/>
        <v>4</v>
      </c>
      <c r="BD38" s="26">
        <f t="shared" si="34"/>
        <v>0</v>
      </c>
      <c r="BE38" s="65" t="s">
        <v>35</v>
      </c>
      <c r="BF38" s="26">
        <f t="shared" si="26"/>
        <v>0</v>
      </c>
      <c r="BG38" s="26">
        <f t="shared" si="27"/>
        <v>4</v>
      </c>
      <c r="BH38" s="26">
        <f t="shared" si="28"/>
        <v>2</v>
      </c>
      <c r="BI38" s="26">
        <f t="shared" si="29"/>
        <v>4</v>
      </c>
      <c r="BJ38" s="26">
        <f t="shared" si="30"/>
        <v>4</v>
      </c>
      <c r="BK38" s="26">
        <f t="shared" si="31"/>
        <v>4</v>
      </c>
      <c r="BL38" s="26">
        <f t="shared" si="32"/>
        <v>0</v>
      </c>
    </row>
    <row r="39" spans="1:64" x14ac:dyDescent="0.3">
      <c r="A39" s="53" t="s">
        <v>36</v>
      </c>
      <c r="B39" s="16">
        <v>10</v>
      </c>
      <c r="C39" s="16">
        <v>10</v>
      </c>
      <c r="D39" s="16">
        <v>10</v>
      </c>
      <c r="E39" s="16">
        <v>10</v>
      </c>
      <c r="F39" s="16">
        <v>10</v>
      </c>
      <c r="G39" s="16">
        <v>10</v>
      </c>
      <c r="H39" s="16">
        <v>10</v>
      </c>
      <c r="I39" s="32">
        <f t="shared" si="33"/>
        <v>70</v>
      </c>
      <c r="J39" s="67">
        <f t="shared" si="0"/>
        <v>0</v>
      </c>
      <c r="K39" s="68">
        <f t="shared" si="1"/>
        <v>0</v>
      </c>
      <c r="L39" s="67">
        <f t="shared" si="2"/>
        <v>0</v>
      </c>
      <c r="M39" s="67">
        <f t="shared" si="3"/>
        <v>20</v>
      </c>
      <c r="N39" s="67">
        <f t="shared" si="4"/>
        <v>40</v>
      </c>
      <c r="O39" s="67">
        <f t="shared" si="5"/>
        <v>40</v>
      </c>
      <c r="P39" s="67">
        <f t="shared" si="6"/>
        <v>16.950000000000728</v>
      </c>
      <c r="Q39" s="66">
        <f t="shared" si="7"/>
        <v>116.95000000000073</v>
      </c>
      <c r="R39" s="46">
        <f t="shared" si="8"/>
        <v>1.670714285714296</v>
      </c>
      <c r="S39" s="46" t="str">
        <f t="shared" si="9"/>
        <v>D</v>
      </c>
      <c r="T39" s="67">
        <f t="shared" si="10"/>
        <v>0</v>
      </c>
      <c r="U39" s="68">
        <f t="shared" si="11"/>
        <v>0</v>
      </c>
      <c r="V39" s="67">
        <f t="shared" si="12"/>
        <v>0</v>
      </c>
      <c r="W39" s="67">
        <f t="shared" si="13"/>
        <v>10</v>
      </c>
      <c r="X39" s="67">
        <f t="shared" si="14"/>
        <v>40</v>
      </c>
      <c r="Y39" s="68">
        <f t="shared" si="15"/>
        <v>40</v>
      </c>
      <c r="Z39" s="68">
        <f t="shared" si="16"/>
        <v>8.4750000000003638</v>
      </c>
      <c r="AA39" s="66">
        <f t="shared" si="17"/>
        <v>98.475000000000364</v>
      </c>
      <c r="AB39" s="46">
        <f t="shared" si="18"/>
        <v>1.4067857142857194</v>
      </c>
      <c r="AC39" s="46" t="str">
        <f t="shared" si="19"/>
        <v>D</v>
      </c>
      <c r="AD39" s="59">
        <v>36</v>
      </c>
      <c r="AE39" s="60" t="s">
        <v>36</v>
      </c>
      <c r="AF39" s="61">
        <v>157.86108547030744</v>
      </c>
      <c r="AG39" s="61">
        <v>290.47220905430868</v>
      </c>
      <c r="AH39" s="61">
        <v>44.515647417040782</v>
      </c>
      <c r="AI39" s="61">
        <v>209.43390479910795</v>
      </c>
      <c r="AJ39" s="61">
        <v>-44.720912625006804</v>
      </c>
      <c r="AK39" s="61">
        <v>-333.3647631751428</v>
      </c>
      <c r="AL39" s="62" t="s">
        <v>52</v>
      </c>
      <c r="AM39" s="62">
        <v>-8.4750000000003638</v>
      </c>
      <c r="AN39" s="60" t="s">
        <v>36</v>
      </c>
      <c r="AO39" s="63">
        <v>2.4662476401596287E-2</v>
      </c>
      <c r="AP39" s="63">
        <v>0.13857721447279825</v>
      </c>
      <c r="AQ39" s="63">
        <v>0.19448984141222558</v>
      </c>
      <c r="AR39" s="63">
        <v>8.7799922687370607E-2</v>
      </c>
      <c r="AS39" s="63">
        <v>-6.6251264411268426E-2</v>
      </c>
      <c r="AT39" s="63">
        <v>-0.37331951692116838</v>
      </c>
      <c r="AU39" s="64" t="s">
        <v>52</v>
      </c>
      <c r="AV39" s="64">
        <v>-6.9169557233220366E-2</v>
      </c>
      <c r="AW39" s="65" t="s">
        <v>36</v>
      </c>
      <c r="AX39" s="26">
        <f t="shared" si="20"/>
        <v>0</v>
      </c>
      <c r="AY39" s="26">
        <f t="shared" si="21"/>
        <v>0</v>
      </c>
      <c r="AZ39" s="26">
        <f t="shared" si="22"/>
        <v>0</v>
      </c>
      <c r="BA39" s="26">
        <f t="shared" si="23"/>
        <v>2</v>
      </c>
      <c r="BB39" s="26">
        <f t="shared" si="24"/>
        <v>4</v>
      </c>
      <c r="BC39" s="26">
        <f t="shared" si="25"/>
        <v>4</v>
      </c>
      <c r="BD39" s="26">
        <f t="shared" si="34"/>
        <v>2</v>
      </c>
      <c r="BE39" s="65" t="s">
        <v>36</v>
      </c>
      <c r="BF39" s="26">
        <f t="shared" si="26"/>
        <v>0</v>
      </c>
      <c r="BG39" s="26">
        <f t="shared" si="27"/>
        <v>0</v>
      </c>
      <c r="BH39" s="26">
        <f t="shared" si="28"/>
        <v>0</v>
      </c>
      <c r="BI39" s="26">
        <f t="shared" si="29"/>
        <v>1</v>
      </c>
      <c r="BJ39" s="26">
        <f t="shared" si="30"/>
        <v>4</v>
      </c>
      <c r="BK39" s="26">
        <f t="shared" si="31"/>
        <v>4</v>
      </c>
      <c r="BL39" s="26">
        <f t="shared" si="32"/>
        <v>1</v>
      </c>
    </row>
    <row r="40" spans="1:64" x14ac:dyDescent="0.3">
      <c r="A40" s="53" t="s">
        <v>37</v>
      </c>
      <c r="B40" s="16">
        <v>10</v>
      </c>
      <c r="C40" s="16">
        <v>10</v>
      </c>
      <c r="D40" s="16">
        <v>10</v>
      </c>
      <c r="E40" s="16">
        <v>10</v>
      </c>
      <c r="F40" s="16">
        <v>10</v>
      </c>
      <c r="G40" s="16">
        <v>10</v>
      </c>
      <c r="H40" s="16">
        <v>10</v>
      </c>
      <c r="I40" s="32">
        <f t="shared" si="33"/>
        <v>70</v>
      </c>
      <c r="J40" s="67">
        <f t="shared" si="0"/>
        <v>0</v>
      </c>
      <c r="K40" s="68">
        <f t="shared" si="1"/>
        <v>0</v>
      </c>
      <c r="L40" s="67">
        <f t="shared" si="2"/>
        <v>10</v>
      </c>
      <c r="M40" s="67">
        <f t="shared" si="3"/>
        <v>0</v>
      </c>
      <c r="N40" s="67">
        <f t="shared" si="4"/>
        <v>20</v>
      </c>
      <c r="O40" s="67">
        <f t="shared" si="5"/>
        <v>40</v>
      </c>
      <c r="P40" s="67">
        <f t="shared" si="6"/>
        <v>40</v>
      </c>
      <c r="Q40" s="66">
        <f t="shared" si="7"/>
        <v>110</v>
      </c>
      <c r="R40" s="46">
        <f t="shared" si="8"/>
        <v>1.5714285714285714</v>
      </c>
      <c r="S40" s="46" t="str">
        <f t="shared" si="9"/>
        <v>D</v>
      </c>
      <c r="T40" s="67">
        <f t="shared" si="10"/>
        <v>0</v>
      </c>
      <c r="U40" s="68">
        <f t="shared" si="11"/>
        <v>0</v>
      </c>
      <c r="V40" s="67">
        <f t="shared" si="12"/>
        <v>10</v>
      </c>
      <c r="W40" s="67">
        <f t="shared" si="13"/>
        <v>0</v>
      </c>
      <c r="X40" s="67">
        <f t="shared" si="14"/>
        <v>40</v>
      </c>
      <c r="Y40" s="68">
        <f t="shared" si="15"/>
        <v>40</v>
      </c>
      <c r="Z40" s="68">
        <f t="shared" si="16"/>
        <v>40</v>
      </c>
      <c r="AA40" s="66">
        <f t="shared" si="17"/>
        <v>130</v>
      </c>
      <c r="AB40" s="46">
        <f t="shared" si="18"/>
        <v>1.8571428571428572</v>
      </c>
      <c r="AC40" s="46" t="str">
        <f t="shared" si="19"/>
        <v>D</v>
      </c>
      <c r="AD40" s="59">
        <v>37</v>
      </c>
      <c r="AE40" s="60" t="s">
        <v>37</v>
      </c>
      <c r="AF40" s="61">
        <v>-334.74859362630741</v>
      </c>
      <c r="AG40" s="61">
        <v>294.54634986477413</v>
      </c>
      <c r="AH40" s="61">
        <v>41.250354543464027</v>
      </c>
      <c r="AI40" s="61">
        <v>-58.396104728805767</v>
      </c>
      <c r="AJ40" s="61">
        <v>40.038165471155025</v>
      </c>
      <c r="AK40" s="61">
        <v>-309.23842856817464</v>
      </c>
      <c r="AL40" s="62">
        <v>-198.73196912537026</v>
      </c>
      <c r="AM40" s="62">
        <v>-144.21696108334993</v>
      </c>
      <c r="AN40" s="60" t="s">
        <v>37</v>
      </c>
      <c r="AO40" s="63">
        <v>-1.8704416044758108E-2</v>
      </c>
      <c r="AP40" s="63">
        <v>6.4639138015707198E-2</v>
      </c>
      <c r="AQ40" s="63">
        <v>5.6988700428720875E-2</v>
      </c>
      <c r="AR40" s="63">
        <v>-1.1817996445370458E-2</v>
      </c>
      <c r="AS40" s="63">
        <v>1.3131011624087648E-2</v>
      </c>
      <c r="AT40" s="63">
        <v>-9.0376573585018244E-2</v>
      </c>
      <c r="AU40" s="64">
        <v>-0.36646924597297698</v>
      </c>
      <c r="AV40" s="64">
        <v>-0.21792181516080539</v>
      </c>
      <c r="AW40" s="65" t="s">
        <v>37</v>
      </c>
      <c r="AX40" s="26">
        <f t="shared" si="20"/>
        <v>0</v>
      </c>
      <c r="AY40" s="26">
        <f t="shared" si="21"/>
        <v>0</v>
      </c>
      <c r="AZ40" s="26">
        <f t="shared" si="22"/>
        <v>1</v>
      </c>
      <c r="BA40" s="26">
        <f t="shared" si="23"/>
        <v>0</v>
      </c>
      <c r="BB40" s="26">
        <f t="shared" si="24"/>
        <v>2</v>
      </c>
      <c r="BC40" s="26">
        <f t="shared" si="25"/>
        <v>4</v>
      </c>
      <c r="BD40" s="26">
        <f t="shared" si="34"/>
        <v>4</v>
      </c>
      <c r="BE40" s="65" t="s">
        <v>37</v>
      </c>
      <c r="BF40" s="26">
        <f t="shared" si="26"/>
        <v>0</v>
      </c>
      <c r="BG40" s="26">
        <f t="shared" si="27"/>
        <v>0</v>
      </c>
      <c r="BH40" s="26">
        <f t="shared" si="28"/>
        <v>1</v>
      </c>
      <c r="BI40" s="26">
        <f t="shared" si="29"/>
        <v>0</v>
      </c>
      <c r="BJ40" s="26">
        <f t="shared" si="30"/>
        <v>4</v>
      </c>
      <c r="BK40" s="26">
        <f t="shared" si="31"/>
        <v>4</v>
      </c>
      <c r="BL40" s="26">
        <f t="shared" si="32"/>
        <v>4</v>
      </c>
    </row>
    <row r="41" spans="1:64" x14ac:dyDescent="0.3">
      <c r="A41" s="53" t="s">
        <v>38</v>
      </c>
      <c r="B41" s="16">
        <v>10</v>
      </c>
      <c r="C41" s="16">
        <v>10</v>
      </c>
      <c r="D41" s="16">
        <v>10</v>
      </c>
      <c r="E41" s="16">
        <v>10</v>
      </c>
      <c r="F41" s="16">
        <v>10</v>
      </c>
      <c r="G41" s="16">
        <v>10</v>
      </c>
      <c r="H41" s="16">
        <v>10</v>
      </c>
      <c r="I41" s="32">
        <f t="shared" si="33"/>
        <v>70</v>
      </c>
      <c r="J41" s="67">
        <f t="shared" si="0"/>
        <v>0</v>
      </c>
      <c r="K41" s="68">
        <f t="shared" si="1"/>
        <v>0</v>
      </c>
      <c r="L41" s="67">
        <f t="shared" si="2"/>
        <v>0</v>
      </c>
      <c r="M41" s="67">
        <f t="shared" si="3"/>
        <v>30</v>
      </c>
      <c r="N41" s="67">
        <f t="shared" si="4"/>
        <v>0</v>
      </c>
      <c r="O41" s="67">
        <f t="shared" si="5"/>
        <v>40</v>
      </c>
      <c r="P41" s="67">
        <f t="shared" si="6"/>
        <v>40</v>
      </c>
      <c r="Q41" s="66">
        <f t="shared" si="7"/>
        <v>110</v>
      </c>
      <c r="R41" s="46">
        <f t="shared" si="8"/>
        <v>1.5714285714285714</v>
      </c>
      <c r="S41" s="46" t="str">
        <f t="shared" si="9"/>
        <v>D</v>
      </c>
      <c r="T41" s="67">
        <f t="shared" si="10"/>
        <v>0</v>
      </c>
      <c r="U41" s="68">
        <f t="shared" si="11"/>
        <v>0</v>
      </c>
      <c r="V41" s="67">
        <f t="shared" si="12"/>
        <v>0</v>
      </c>
      <c r="W41" s="67">
        <f t="shared" si="13"/>
        <v>30</v>
      </c>
      <c r="X41" s="67">
        <f t="shared" si="14"/>
        <v>0</v>
      </c>
      <c r="Y41" s="68">
        <f t="shared" si="15"/>
        <v>30</v>
      </c>
      <c r="Z41" s="68">
        <f t="shared" si="16"/>
        <v>40</v>
      </c>
      <c r="AA41" s="66">
        <f t="shared" si="17"/>
        <v>100</v>
      </c>
      <c r="AB41" s="46">
        <f t="shared" si="18"/>
        <v>1.4285714285714286</v>
      </c>
      <c r="AC41" s="46" t="str">
        <f t="shared" si="19"/>
        <v>D</v>
      </c>
      <c r="AD41" s="59">
        <v>38</v>
      </c>
      <c r="AE41" s="60" t="s">
        <v>38</v>
      </c>
      <c r="AF41" s="61">
        <v>263.08800220750527</v>
      </c>
      <c r="AG41" s="61">
        <v>259.78379381266927</v>
      </c>
      <c r="AH41" s="61">
        <v>41.849208394836012</v>
      </c>
      <c r="AI41" s="61">
        <v>207.09619669052381</v>
      </c>
      <c r="AJ41" s="61">
        <v>-138.146185290331</v>
      </c>
      <c r="AK41" s="61">
        <v>72.528835602381605</v>
      </c>
      <c r="AL41" s="62">
        <v>-34.573847002574475</v>
      </c>
      <c r="AM41" s="62">
        <v>-145.44999999999996</v>
      </c>
      <c r="AN41" s="60" t="s">
        <v>38</v>
      </c>
      <c r="AO41" s="63">
        <v>4.1463255059027537E-2</v>
      </c>
      <c r="AP41" s="63">
        <v>0.14617078473991427</v>
      </c>
      <c r="AQ41" s="63">
        <v>0.11089675067091324</v>
      </c>
      <c r="AR41" s="63">
        <v>0.14021502968234301</v>
      </c>
      <c r="AS41" s="63">
        <v>-0.13726085278983655</v>
      </c>
      <c r="AT41" s="63">
        <v>4.5719855395087293E-2</v>
      </c>
      <c r="AU41" s="64">
        <v>-0.53945774695856563</v>
      </c>
      <c r="AV41" s="64">
        <v>-2.5720601237842526</v>
      </c>
      <c r="AW41" s="65" t="s">
        <v>38</v>
      </c>
      <c r="AX41" s="26">
        <f t="shared" si="20"/>
        <v>0</v>
      </c>
      <c r="AY41" s="26">
        <f t="shared" si="21"/>
        <v>0</v>
      </c>
      <c r="AZ41" s="26">
        <f t="shared" si="22"/>
        <v>0</v>
      </c>
      <c r="BA41" s="26">
        <f t="shared" si="23"/>
        <v>3</v>
      </c>
      <c r="BB41" s="26">
        <f t="shared" si="24"/>
        <v>0</v>
      </c>
      <c r="BC41" s="26">
        <f t="shared" si="25"/>
        <v>4</v>
      </c>
      <c r="BD41" s="26">
        <f t="shared" si="34"/>
        <v>4</v>
      </c>
      <c r="BE41" s="65" t="s">
        <v>38</v>
      </c>
      <c r="BF41" s="26">
        <f t="shared" si="26"/>
        <v>0</v>
      </c>
      <c r="BG41" s="26">
        <f t="shared" si="27"/>
        <v>0</v>
      </c>
      <c r="BH41" s="26">
        <f t="shared" si="28"/>
        <v>0</v>
      </c>
      <c r="BI41" s="26">
        <f t="shared" si="29"/>
        <v>3</v>
      </c>
      <c r="BJ41" s="26">
        <f t="shared" si="30"/>
        <v>0</v>
      </c>
      <c r="BK41" s="26">
        <f t="shared" si="31"/>
        <v>3</v>
      </c>
      <c r="BL41" s="26">
        <f t="shared" si="32"/>
        <v>4</v>
      </c>
    </row>
    <row r="42" spans="1:64" x14ac:dyDescent="0.3">
      <c r="A42" s="53" t="s">
        <v>39</v>
      </c>
      <c r="B42" s="16">
        <v>10</v>
      </c>
      <c r="C42" s="16">
        <v>10</v>
      </c>
      <c r="D42" s="16">
        <v>10</v>
      </c>
      <c r="E42" s="16">
        <v>10</v>
      </c>
      <c r="F42" s="16">
        <v>10</v>
      </c>
      <c r="G42" s="16">
        <v>10</v>
      </c>
      <c r="H42" s="16">
        <v>10</v>
      </c>
      <c r="I42" s="32">
        <f t="shared" si="33"/>
        <v>70</v>
      </c>
      <c r="J42" s="67">
        <f t="shared" si="0"/>
        <v>10</v>
      </c>
      <c r="K42" s="68">
        <f t="shared" si="1"/>
        <v>20</v>
      </c>
      <c r="L42" s="67">
        <f t="shared" si="2"/>
        <v>10</v>
      </c>
      <c r="M42" s="67">
        <f t="shared" si="3"/>
        <v>40</v>
      </c>
      <c r="N42" s="67">
        <f t="shared" si="4"/>
        <v>40</v>
      </c>
      <c r="O42" s="67">
        <f t="shared" si="5"/>
        <v>40</v>
      </c>
      <c r="P42" s="67">
        <f t="shared" si="6"/>
        <v>30</v>
      </c>
      <c r="Q42" s="66">
        <f t="shared" si="7"/>
        <v>190</v>
      </c>
      <c r="R42" s="46">
        <f t="shared" si="8"/>
        <v>2.7142857142857144</v>
      </c>
      <c r="S42" s="46" t="str">
        <f t="shared" si="9"/>
        <v>C</v>
      </c>
      <c r="T42" s="67">
        <f t="shared" si="10"/>
        <v>10</v>
      </c>
      <c r="U42" s="68">
        <f t="shared" si="11"/>
        <v>40</v>
      </c>
      <c r="V42" s="67">
        <f t="shared" si="12"/>
        <v>20</v>
      </c>
      <c r="W42" s="67">
        <f t="shared" si="13"/>
        <v>40</v>
      </c>
      <c r="X42" s="67">
        <f t="shared" si="14"/>
        <v>40</v>
      </c>
      <c r="Y42" s="68">
        <f t="shared" si="15"/>
        <v>40</v>
      </c>
      <c r="Z42" s="68">
        <f t="shared" si="16"/>
        <v>40</v>
      </c>
      <c r="AA42" s="66">
        <f t="shared" si="17"/>
        <v>230</v>
      </c>
      <c r="AB42" s="46">
        <f t="shared" si="18"/>
        <v>3.2857142857142856</v>
      </c>
      <c r="AC42" s="46" t="str">
        <f t="shared" si="19"/>
        <v>B</v>
      </c>
      <c r="AD42" s="59">
        <v>39</v>
      </c>
      <c r="AE42" s="60" t="s">
        <v>39</v>
      </c>
      <c r="AF42" s="61">
        <v>-2227.7078401721483</v>
      </c>
      <c r="AG42" s="61">
        <v>-78.740628375329649</v>
      </c>
      <c r="AH42" s="61">
        <v>-65.249686728961819</v>
      </c>
      <c r="AI42" s="61">
        <v>-127.61011183451329</v>
      </c>
      <c r="AJ42" s="61">
        <v>-675.48519663657953</v>
      </c>
      <c r="AK42" s="61">
        <v>-1009.2385229021706</v>
      </c>
      <c r="AL42" s="62">
        <v>-96.052668899866759</v>
      </c>
      <c r="AM42" s="62">
        <v>-175.33102479472683</v>
      </c>
      <c r="AN42" s="60" t="s">
        <v>39</v>
      </c>
      <c r="AO42" s="63">
        <v>-0.14764148244715863</v>
      </c>
      <c r="AP42" s="63">
        <v>-1.8193000354674378E-2</v>
      </c>
      <c r="AQ42" s="63">
        <v>-7.8943909845105992E-2</v>
      </c>
      <c r="AR42" s="63">
        <v>-3.2715321907429838E-2</v>
      </c>
      <c r="AS42" s="63">
        <v>-0.3221580300652907</v>
      </c>
      <c r="AT42" s="63">
        <v>-0.34231214515178482</v>
      </c>
      <c r="AU42" s="64">
        <v>-0.98329184566221439</v>
      </c>
      <c r="AV42" s="64">
        <v>-0.19685318527494278</v>
      </c>
      <c r="AW42" s="65" t="s">
        <v>39</v>
      </c>
      <c r="AX42" s="26">
        <f t="shared" si="20"/>
        <v>1</v>
      </c>
      <c r="AY42" s="26">
        <f t="shared" si="21"/>
        <v>2</v>
      </c>
      <c r="AZ42" s="26">
        <f t="shared" si="22"/>
        <v>1</v>
      </c>
      <c r="BA42" s="26">
        <f t="shared" si="23"/>
        <v>4</v>
      </c>
      <c r="BB42" s="26">
        <f t="shared" si="24"/>
        <v>4</v>
      </c>
      <c r="BC42" s="26">
        <f t="shared" si="25"/>
        <v>4</v>
      </c>
      <c r="BD42" s="26">
        <f t="shared" si="34"/>
        <v>3</v>
      </c>
      <c r="BE42" s="65" t="s">
        <v>39</v>
      </c>
      <c r="BF42" s="26">
        <f t="shared" si="26"/>
        <v>1</v>
      </c>
      <c r="BG42" s="26">
        <f t="shared" si="27"/>
        <v>4</v>
      </c>
      <c r="BH42" s="26">
        <f t="shared" si="28"/>
        <v>2</v>
      </c>
      <c r="BI42" s="26">
        <f t="shared" si="29"/>
        <v>4</v>
      </c>
      <c r="BJ42" s="26">
        <f t="shared" si="30"/>
        <v>4</v>
      </c>
      <c r="BK42" s="26">
        <f t="shared" si="31"/>
        <v>4</v>
      </c>
      <c r="BL42" s="26">
        <f t="shared" si="32"/>
        <v>4</v>
      </c>
    </row>
    <row r="43" spans="1:64" x14ac:dyDescent="0.3">
      <c r="A43" s="53" t="s">
        <v>40</v>
      </c>
      <c r="B43" s="16">
        <v>10</v>
      </c>
      <c r="C43" s="16">
        <v>10</v>
      </c>
      <c r="D43" s="16">
        <v>10</v>
      </c>
      <c r="E43" s="16">
        <v>10</v>
      </c>
      <c r="F43" s="16">
        <v>10</v>
      </c>
      <c r="G43" s="16">
        <v>10</v>
      </c>
      <c r="H43" s="16">
        <v>10</v>
      </c>
      <c r="I43" s="32">
        <f t="shared" si="33"/>
        <v>70</v>
      </c>
      <c r="J43" s="67">
        <f t="shared" si="0"/>
        <v>0</v>
      </c>
      <c r="K43" s="68">
        <f t="shared" si="1"/>
        <v>0</v>
      </c>
      <c r="L43" s="67">
        <f t="shared" si="2"/>
        <v>0</v>
      </c>
      <c r="M43" s="67">
        <f t="shared" si="3"/>
        <v>40</v>
      </c>
      <c r="N43" s="67">
        <f t="shared" si="4"/>
        <v>0</v>
      </c>
      <c r="O43" s="67">
        <f t="shared" si="5"/>
        <v>0</v>
      </c>
      <c r="P43" s="67">
        <f t="shared" si="6"/>
        <v>30</v>
      </c>
      <c r="Q43" s="66">
        <f t="shared" si="7"/>
        <v>70</v>
      </c>
      <c r="R43" s="46">
        <f t="shared" si="8"/>
        <v>1</v>
      </c>
      <c r="S43" s="46" t="str">
        <f t="shared" si="9"/>
        <v>D</v>
      </c>
      <c r="T43" s="67">
        <f t="shared" si="10"/>
        <v>0</v>
      </c>
      <c r="U43" s="68">
        <f t="shared" si="11"/>
        <v>0</v>
      </c>
      <c r="V43" s="67">
        <f t="shared" si="12"/>
        <v>0</v>
      </c>
      <c r="W43" s="67">
        <f t="shared" si="13"/>
        <v>30</v>
      </c>
      <c r="X43" s="67">
        <f t="shared" si="14"/>
        <v>0</v>
      </c>
      <c r="Y43" s="68">
        <f t="shared" si="15"/>
        <v>0</v>
      </c>
      <c r="Z43" s="68">
        <f t="shared" si="16"/>
        <v>40</v>
      </c>
      <c r="AA43" s="66">
        <f t="shared" si="17"/>
        <v>70</v>
      </c>
      <c r="AB43" s="46">
        <f t="shared" si="18"/>
        <v>1</v>
      </c>
      <c r="AC43" s="46" t="str">
        <f t="shared" si="19"/>
        <v>D</v>
      </c>
      <c r="AD43" s="59">
        <v>40</v>
      </c>
      <c r="AE43" s="60" t="s">
        <v>40</v>
      </c>
      <c r="AF43" s="61">
        <v>460.71503051662603</v>
      </c>
      <c r="AG43" s="61">
        <v>348.83793565026303</v>
      </c>
      <c r="AH43" s="61">
        <v>21.047566860110237</v>
      </c>
      <c r="AI43" s="61">
        <v>312.69168530313755</v>
      </c>
      <c r="AJ43" s="61">
        <v>-200.65684698698897</v>
      </c>
      <c r="AK43" s="61">
        <v>14.361412856107563</v>
      </c>
      <c r="AL43" s="62">
        <v>9.4067468783928234</v>
      </c>
      <c r="AM43" s="62">
        <v>-44.973470044396237</v>
      </c>
      <c r="AN43" s="60" t="s">
        <v>40</v>
      </c>
      <c r="AO43" s="63">
        <v>6.0193060448225831E-2</v>
      </c>
      <c r="AP43" s="63">
        <v>0.16351270768169071</v>
      </c>
      <c r="AQ43" s="63">
        <v>5.3227591004796272E-2</v>
      </c>
      <c r="AR43" s="63">
        <v>0.14450428388763975</v>
      </c>
      <c r="AS43" s="63">
        <v>-0.20591801195769313</v>
      </c>
      <c r="AT43" s="63">
        <v>9.3891828622396263E-3</v>
      </c>
      <c r="AU43" s="64">
        <v>9.9868248012023028E-2</v>
      </c>
      <c r="AV43" s="64">
        <v>-0.12388480271647458</v>
      </c>
      <c r="AW43" s="65" t="s">
        <v>40</v>
      </c>
      <c r="AX43" s="26">
        <f t="shared" si="20"/>
        <v>0</v>
      </c>
      <c r="AY43" s="26">
        <f t="shared" si="21"/>
        <v>0</v>
      </c>
      <c r="AZ43" s="26">
        <f t="shared" si="22"/>
        <v>0</v>
      </c>
      <c r="BA43" s="26">
        <f t="shared" si="23"/>
        <v>4</v>
      </c>
      <c r="BB43" s="26">
        <f t="shared" si="24"/>
        <v>0</v>
      </c>
      <c r="BC43" s="26">
        <f t="shared" si="25"/>
        <v>0</v>
      </c>
      <c r="BD43" s="26">
        <f t="shared" si="34"/>
        <v>3</v>
      </c>
      <c r="BE43" s="65" t="s">
        <v>40</v>
      </c>
      <c r="BF43" s="26">
        <f t="shared" si="26"/>
        <v>0</v>
      </c>
      <c r="BG43" s="26">
        <f t="shared" si="27"/>
        <v>0</v>
      </c>
      <c r="BH43" s="26">
        <f t="shared" si="28"/>
        <v>0</v>
      </c>
      <c r="BI43" s="26">
        <f t="shared" si="29"/>
        <v>3</v>
      </c>
      <c r="BJ43" s="26">
        <f t="shared" si="30"/>
        <v>0</v>
      </c>
      <c r="BK43" s="26">
        <f t="shared" si="31"/>
        <v>0</v>
      </c>
      <c r="BL43" s="26">
        <f t="shared" si="32"/>
        <v>4</v>
      </c>
    </row>
    <row r="44" spans="1:64" x14ac:dyDescent="0.3">
      <c r="A44" s="53" t="s">
        <v>41</v>
      </c>
      <c r="B44" s="16">
        <v>10</v>
      </c>
      <c r="C44" s="16">
        <v>10</v>
      </c>
      <c r="D44" s="16">
        <v>10</v>
      </c>
      <c r="E44" s="16">
        <v>10</v>
      </c>
      <c r="F44" s="16">
        <v>10</v>
      </c>
      <c r="G44" s="16">
        <v>10</v>
      </c>
      <c r="H44" s="16">
        <v>10</v>
      </c>
      <c r="I44" s="32">
        <f t="shared" si="33"/>
        <v>70</v>
      </c>
      <c r="J44" s="67">
        <f t="shared" si="0"/>
        <v>0</v>
      </c>
      <c r="K44" s="68">
        <f t="shared" si="1"/>
        <v>0</v>
      </c>
      <c r="L44" s="67">
        <f t="shared" si="2"/>
        <v>40</v>
      </c>
      <c r="M44" s="67">
        <f t="shared" si="3"/>
        <v>40</v>
      </c>
      <c r="N44" s="67">
        <f t="shared" si="4"/>
        <v>20</v>
      </c>
      <c r="O44" s="67">
        <f t="shared" si="5"/>
        <v>40</v>
      </c>
      <c r="P44" s="67">
        <f t="shared" si="6"/>
        <v>40</v>
      </c>
      <c r="Q44" s="66">
        <f t="shared" si="7"/>
        <v>180</v>
      </c>
      <c r="R44" s="46">
        <f t="shared" si="8"/>
        <v>2.5714285714285716</v>
      </c>
      <c r="S44" s="46" t="str">
        <f t="shared" si="9"/>
        <v>C</v>
      </c>
      <c r="T44" s="67">
        <f t="shared" si="10"/>
        <v>0</v>
      </c>
      <c r="U44" s="68">
        <f t="shared" si="11"/>
        <v>0</v>
      </c>
      <c r="V44" s="67">
        <f t="shared" si="12"/>
        <v>40</v>
      </c>
      <c r="W44" s="67">
        <f t="shared" si="13"/>
        <v>40</v>
      </c>
      <c r="X44" s="67">
        <f t="shared" si="14"/>
        <v>20</v>
      </c>
      <c r="Y44" s="68">
        <f t="shared" si="15"/>
        <v>40</v>
      </c>
      <c r="Z44" s="68">
        <f t="shared" si="16"/>
        <v>40</v>
      </c>
      <c r="AA44" s="66">
        <f t="shared" si="17"/>
        <v>180</v>
      </c>
      <c r="AB44" s="46">
        <f t="shared" si="18"/>
        <v>2.5714285714285716</v>
      </c>
      <c r="AC44" s="46" t="str">
        <f t="shared" si="19"/>
        <v>C</v>
      </c>
      <c r="AD44" s="59">
        <v>41</v>
      </c>
      <c r="AE44" s="60" t="s">
        <v>41</v>
      </c>
      <c r="AF44" s="61">
        <v>-1205.5557117430526</v>
      </c>
      <c r="AG44" s="61">
        <v>111.32436960273253</v>
      </c>
      <c r="AH44" s="61">
        <v>141.32920410189115</v>
      </c>
      <c r="AI44" s="61">
        <v>-652.78988546390292</v>
      </c>
      <c r="AJ44" s="61">
        <v>-463.2660764376501</v>
      </c>
      <c r="AK44" s="61">
        <v>-136.43072191028205</v>
      </c>
      <c r="AL44" s="62">
        <v>-58.884597334334522</v>
      </c>
      <c r="AM44" s="62">
        <v>-146.83800430150711</v>
      </c>
      <c r="AN44" s="60" t="s">
        <v>41</v>
      </c>
      <c r="AO44" s="63">
        <v>-0.1214812029493222</v>
      </c>
      <c r="AP44" s="63">
        <v>3.925707266192334E-2</v>
      </c>
      <c r="AQ44" s="63">
        <v>0.18748951950033219</v>
      </c>
      <c r="AR44" s="63">
        <v>-0.32919132345238616</v>
      </c>
      <c r="AS44" s="63">
        <v>-0.27031185106335559</v>
      </c>
      <c r="AT44" s="63">
        <v>-6.0561311705438492E-2</v>
      </c>
      <c r="AU44" s="64">
        <v>-10.776266178832463</v>
      </c>
      <c r="AV44" s="64">
        <v>-0.38726983708111912</v>
      </c>
      <c r="AW44" s="65" t="s">
        <v>41</v>
      </c>
      <c r="AX44" s="26">
        <f t="shared" si="20"/>
        <v>0</v>
      </c>
      <c r="AY44" s="26">
        <f t="shared" si="21"/>
        <v>0</v>
      </c>
      <c r="AZ44" s="26">
        <f t="shared" si="22"/>
        <v>4</v>
      </c>
      <c r="BA44" s="26">
        <f t="shared" si="23"/>
        <v>4</v>
      </c>
      <c r="BB44" s="26">
        <f t="shared" si="24"/>
        <v>2</v>
      </c>
      <c r="BC44" s="26">
        <f t="shared" si="25"/>
        <v>4</v>
      </c>
      <c r="BD44" s="26">
        <f t="shared" si="34"/>
        <v>4</v>
      </c>
      <c r="BE44" s="65" t="s">
        <v>41</v>
      </c>
      <c r="BF44" s="26">
        <f t="shared" si="26"/>
        <v>0</v>
      </c>
      <c r="BG44" s="26">
        <f t="shared" si="27"/>
        <v>0</v>
      </c>
      <c r="BH44" s="26">
        <f t="shared" si="28"/>
        <v>4</v>
      </c>
      <c r="BI44" s="26">
        <f t="shared" si="29"/>
        <v>4</v>
      </c>
      <c r="BJ44" s="26">
        <f t="shared" si="30"/>
        <v>2</v>
      </c>
      <c r="BK44" s="26">
        <f t="shared" si="31"/>
        <v>4</v>
      </c>
      <c r="BL44" s="26">
        <f t="shared" si="32"/>
        <v>4</v>
      </c>
    </row>
    <row r="45" spans="1:64" x14ac:dyDescent="0.3">
      <c r="A45" s="53" t="s">
        <v>42</v>
      </c>
      <c r="B45" s="16">
        <v>10</v>
      </c>
      <c r="C45" s="16">
        <v>10</v>
      </c>
      <c r="D45" s="16">
        <v>10</v>
      </c>
      <c r="E45" s="16">
        <v>10</v>
      </c>
      <c r="F45" s="16">
        <v>10</v>
      </c>
      <c r="G45" s="16">
        <v>10</v>
      </c>
      <c r="H45" s="16">
        <v>10</v>
      </c>
      <c r="I45" s="32">
        <f t="shared" si="33"/>
        <v>70</v>
      </c>
      <c r="J45" s="67">
        <f t="shared" si="0"/>
        <v>0</v>
      </c>
      <c r="K45" s="68">
        <f t="shared" si="1"/>
        <v>10</v>
      </c>
      <c r="L45" s="67">
        <f t="shared" si="2"/>
        <v>10</v>
      </c>
      <c r="M45" s="67">
        <f t="shared" si="3"/>
        <v>30</v>
      </c>
      <c r="N45" s="67">
        <f t="shared" si="4"/>
        <v>40</v>
      </c>
      <c r="O45" s="67">
        <f t="shared" si="5"/>
        <v>40</v>
      </c>
      <c r="P45" s="67">
        <f t="shared" si="6"/>
        <v>40</v>
      </c>
      <c r="Q45" s="66">
        <f t="shared" si="7"/>
        <v>170</v>
      </c>
      <c r="R45" s="46">
        <f t="shared" si="8"/>
        <v>2.4285714285714284</v>
      </c>
      <c r="S45" s="46" t="str">
        <f t="shared" si="9"/>
        <v>C</v>
      </c>
      <c r="T45" s="67">
        <f t="shared" si="10"/>
        <v>0</v>
      </c>
      <c r="U45" s="68">
        <f t="shared" si="11"/>
        <v>10</v>
      </c>
      <c r="V45" s="67">
        <f t="shared" si="12"/>
        <v>10</v>
      </c>
      <c r="W45" s="67">
        <f t="shared" si="13"/>
        <v>30</v>
      </c>
      <c r="X45" s="67">
        <f t="shared" si="14"/>
        <v>40</v>
      </c>
      <c r="Y45" s="68">
        <f t="shared" si="15"/>
        <v>30</v>
      </c>
      <c r="Z45" s="68">
        <f t="shared" si="16"/>
        <v>20</v>
      </c>
      <c r="AA45" s="66">
        <f t="shared" si="17"/>
        <v>140</v>
      </c>
      <c r="AB45" s="46">
        <f t="shared" si="18"/>
        <v>2</v>
      </c>
      <c r="AC45" s="46" t="str">
        <f t="shared" si="19"/>
        <v>C</v>
      </c>
      <c r="AD45" s="59">
        <v>42</v>
      </c>
      <c r="AE45" s="60" t="s">
        <v>42</v>
      </c>
      <c r="AF45" s="61">
        <v>-574.43225901516325</v>
      </c>
      <c r="AG45" s="61">
        <v>48.983387626419471</v>
      </c>
      <c r="AH45" s="61">
        <v>-0.61137980070057552</v>
      </c>
      <c r="AI45" s="61">
        <v>-43.185348842970825</v>
      </c>
      <c r="AJ45" s="61">
        <v>-127.93272387213847</v>
      </c>
      <c r="AK45" s="61">
        <v>-412.94619412577322</v>
      </c>
      <c r="AL45" s="62">
        <v>-21</v>
      </c>
      <c r="AM45" s="62">
        <v>-17.739999999999668</v>
      </c>
      <c r="AN45" s="60" t="s">
        <v>42</v>
      </c>
      <c r="AO45" s="63">
        <v>-0.10895492085580705</v>
      </c>
      <c r="AP45" s="63">
        <v>2.9513996340139965E-2</v>
      </c>
      <c r="AQ45" s="63">
        <v>-2.385043736143809E-3</v>
      </c>
      <c r="AR45" s="63">
        <v>-4.0888901120271812E-2</v>
      </c>
      <c r="AS45" s="63">
        <v>-0.15002280905387783</v>
      </c>
      <c r="AT45" s="63">
        <v>-0.28796454893292656</v>
      </c>
      <c r="AU45" s="64" t="s">
        <v>52</v>
      </c>
      <c r="AV45" s="64">
        <v>-1.3378582202111142</v>
      </c>
      <c r="AW45" s="65" t="s">
        <v>42</v>
      </c>
      <c r="AX45" s="26">
        <f t="shared" si="20"/>
        <v>0</v>
      </c>
      <c r="AY45" s="26">
        <f t="shared" si="21"/>
        <v>1</v>
      </c>
      <c r="AZ45" s="26">
        <f t="shared" si="22"/>
        <v>1</v>
      </c>
      <c r="BA45" s="26">
        <f t="shared" si="23"/>
        <v>3</v>
      </c>
      <c r="BB45" s="26">
        <f t="shared" si="24"/>
        <v>4</v>
      </c>
      <c r="BC45" s="26">
        <f t="shared" si="25"/>
        <v>4</v>
      </c>
      <c r="BD45" s="26">
        <f t="shared" si="34"/>
        <v>4</v>
      </c>
      <c r="BE45" s="65" t="s">
        <v>42</v>
      </c>
      <c r="BF45" s="26">
        <f t="shared" si="26"/>
        <v>0</v>
      </c>
      <c r="BG45" s="26">
        <f t="shared" si="27"/>
        <v>1</v>
      </c>
      <c r="BH45" s="26">
        <f t="shared" si="28"/>
        <v>1</v>
      </c>
      <c r="BI45" s="26">
        <f t="shared" si="29"/>
        <v>3</v>
      </c>
      <c r="BJ45" s="26">
        <f t="shared" si="30"/>
        <v>4</v>
      </c>
      <c r="BK45" s="26">
        <f t="shared" si="31"/>
        <v>3</v>
      </c>
      <c r="BL45" s="26">
        <f t="shared" si="32"/>
        <v>2</v>
      </c>
    </row>
    <row r="46" spans="1:64" x14ac:dyDescent="0.3">
      <c r="A46" s="53" t="s">
        <v>43</v>
      </c>
      <c r="B46" s="16">
        <v>10</v>
      </c>
      <c r="C46" s="16">
        <v>10</v>
      </c>
      <c r="D46" s="16">
        <v>10</v>
      </c>
      <c r="E46" s="16">
        <v>10</v>
      </c>
      <c r="F46" s="16">
        <v>10</v>
      </c>
      <c r="G46" s="16">
        <v>10</v>
      </c>
      <c r="H46" s="16">
        <v>10</v>
      </c>
      <c r="I46" s="32">
        <f t="shared" si="33"/>
        <v>70</v>
      </c>
      <c r="J46" s="67">
        <f t="shared" si="0"/>
        <v>0</v>
      </c>
      <c r="K46" s="68">
        <f t="shared" si="1"/>
        <v>0</v>
      </c>
      <c r="L46" s="67">
        <f t="shared" si="2"/>
        <v>10</v>
      </c>
      <c r="M46" s="67">
        <f t="shared" si="3"/>
        <v>0</v>
      </c>
      <c r="N46" s="67">
        <f t="shared" si="4"/>
        <v>0</v>
      </c>
      <c r="O46" s="67">
        <f t="shared" si="5"/>
        <v>40</v>
      </c>
      <c r="P46" s="67">
        <f t="shared" si="6"/>
        <v>40</v>
      </c>
      <c r="Q46" s="66">
        <f t="shared" si="7"/>
        <v>90</v>
      </c>
      <c r="R46" s="46">
        <f t="shared" si="8"/>
        <v>1.2857142857142858</v>
      </c>
      <c r="S46" s="46" t="str">
        <f t="shared" si="9"/>
        <v>D</v>
      </c>
      <c r="T46" s="67">
        <f t="shared" si="10"/>
        <v>0</v>
      </c>
      <c r="U46" s="68">
        <f t="shared" si="11"/>
        <v>0</v>
      </c>
      <c r="V46" s="67">
        <f t="shared" si="12"/>
        <v>10</v>
      </c>
      <c r="W46" s="67">
        <f t="shared" si="13"/>
        <v>0</v>
      </c>
      <c r="X46" s="67">
        <f t="shared" si="14"/>
        <v>0</v>
      </c>
      <c r="Y46" s="68">
        <f t="shared" si="15"/>
        <v>40</v>
      </c>
      <c r="Z46" s="68">
        <f t="shared" si="16"/>
        <v>40</v>
      </c>
      <c r="AA46" s="66">
        <f t="shared" si="17"/>
        <v>90</v>
      </c>
      <c r="AB46" s="46">
        <f t="shared" si="18"/>
        <v>1.2857142857142858</v>
      </c>
      <c r="AC46" s="46" t="str">
        <f t="shared" si="19"/>
        <v>D</v>
      </c>
      <c r="AD46" s="59">
        <v>43</v>
      </c>
      <c r="AE46" s="60" t="s">
        <v>43</v>
      </c>
      <c r="AF46" s="61">
        <v>649.47438002620402</v>
      </c>
      <c r="AG46" s="61">
        <v>219.76229331676109</v>
      </c>
      <c r="AH46" s="61">
        <v>17.889803259786504</v>
      </c>
      <c r="AI46" s="61">
        <v>-17.540420566539296</v>
      </c>
      <c r="AJ46" s="61">
        <v>197.48813747054419</v>
      </c>
      <c r="AK46" s="61">
        <v>279.56456654565136</v>
      </c>
      <c r="AL46" s="62" t="s">
        <v>52</v>
      </c>
      <c r="AM46" s="62">
        <v>-47.689999999999827</v>
      </c>
      <c r="AN46" s="60" t="s">
        <v>43</v>
      </c>
      <c r="AO46" s="63">
        <v>0.12188749231126265</v>
      </c>
      <c r="AP46" s="63">
        <v>0.15473079585975663</v>
      </c>
      <c r="AQ46" s="63">
        <v>6.1824544792533749E-2</v>
      </c>
      <c r="AR46" s="63">
        <v>-1.5945391479348137E-2</v>
      </c>
      <c r="AS46" s="63">
        <v>0.17573380488843127</v>
      </c>
      <c r="AT46" s="63">
        <v>0.20395897913441635</v>
      </c>
      <c r="AU46" s="64" t="s">
        <v>52</v>
      </c>
      <c r="AV46" s="64">
        <v>-1.961744138214687</v>
      </c>
      <c r="AW46" s="65" t="s">
        <v>43</v>
      </c>
      <c r="AX46" s="26">
        <f t="shared" si="20"/>
        <v>0</v>
      </c>
      <c r="AY46" s="26">
        <f t="shared" si="21"/>
        <v>0</v>
      </c>
      <c r="AZ46" s="26">
        <f t="shared" si="22"/>
        <v>1</v>
      </c>
      <c r="BA46" s="26">
        <f t="shared" si="23"/>
        <v>0</v>
      </c>
      <c r="BB46" s="26">
        <f t="shared" si="24"/>
        <v>0</v>
      </c>
      <c r="BC46" s="26">
        <f t="shared" si="25"/>
        <v>4</v>
      </c>
      <c r="BD46" s="26">
        <f t="shared" si="34"/>
        <v>4</v>
      </c>
      <c r="BE46" s="65" t="s">
        <v>43</v>
      </c>
      <c r="BF46" s="26">
        <f t="shared" si="26"/>
        <v>0</v>
      </c>
      <c r="BG46" s="26">
        <f t="shared" si="27"/>
        <v>0</v>
      </c>
      <c r="BH46" s="26">
        <f t="shared" si="28"/>
        <v>1</v>
      </c>
      <c r="BI46" s="26">
        <f t="shared" si="29"/>
        <v>0</v>
      </c>
      <c r="BJ46" s="26">
        <f t="shared" si="30"/>
        <v>0</v>
      </c>
      <c r="BK46" s="26">
        <f t="shared" si="31"/>
        <v>4</v>
      </c>
      <c r="BL46" s="26">
        <f t="shared" si="32"/>
        <v>4</v>
      </c>
    </row>
    <row r="47" spans="1:64" x14ac:dyDescent="0.3">
      <c r="A47" s="53" t="s">
        <v>44</v>
      </c>
      <c r="B47" s="16">
        <v>10</v>
      </c>
      <c r="C47" s="16">
        <v>10</v>
      </c>
      <c r="D47" s="16">
        <v>10</v>
      </c>
      <c r="E47" s="16">
        <v>10</v>
      </c>
      <c r="F47" s="16">
        <v>10</v>
      </c>
      <c r="G47" s="16">
        <v>10</v>
      </c>
      <c r="H47" s="16">
        <v>10</v>
      </c>
      <c r="I47" s="32">
        <f t="shared" si="33"/>
        <v>70</v>
      </c>
      <c r="J47" s="67">
        <f t="shared" si="0"/>
        <v>0</v>
      </c>
      <c r="K47" s="68">
        <f t="shared" si="1"/>
        <v>10</v>
      </c>
      <c r="L47" s="67">
        <f t="shared" si="2"/>
        <v>0</v>
      </c>
      <c r="M47" s="67">
        <f t="shared" si="3"/>
        <v>20</v>
      </c>
      <c r="N47" s="67">
        <f t="shared" si="4"/>
        <v>10</v>
      </c>
      <c r="O47" s="67">
        <f t="shared" si="5"/>
        <v>40</v>
      </c>
      <c r="P47" s="67">
        <f t="shared" si="6"/>
        <v>0</v>
      </c>
      <c r="Q47" s="66">
        <f t="shared" si="7"/>
        <v>80</v>
      </c>
      <c r="R47" s="46">
        <f t="shared" si="8"/>
        <v>1.1428571428571428</v>
      </c>
      <c r="S47" s="46" t="str">
        <f t="shared" si="9"/>
        <v>D</v>
      </c>
      <c r="T47" s="67">
        <f t="shared" si="10"/>
        <v>0</v>
      </c>
      <c r="U47" s="68">
        <f t="shared" si="11"/>
        <v>20</v>
      </c>
      <c r="V47" s="67">
        <f t="shared" si="12"/>
        <v>0</v>
      </c>
      <c r="W47" s="67">
        <f t="shared" si="13"/>
        <v>10</v>
      </c>
      <c r="X47" s="67">
        <f t="shared" si="14"/>
        <v>10</v>
      </c>
      <c r="Y47" s="68">
        <f t="shared" si="15"/>
        <v>40</v>
      </c>
      <c r="Z47" s="68">
        <f t="shared" si="16"/>
        <v>0</v>
      </c>
      <c r="AA47" s="66">
        <f t="shared" si="17"/>
        <v>80</v>
      </c>
      <c r="AB47" s="46">
        <f t="shared" si="18"/>
        <v>1.1428571428571428</v>
      </c>
      <c r="AC47" s="46" t="str">
        <f t="shared" si="19"/>
        <v>D</v>
      </c>
      <c r="AD47" s="59">
        <v>44</v>
      </c>
      <c r="AE47" s="60" t="s">
        <v>44</v>
      </c>
      <c r="AF47" s="61">
        <v>379.33181964797041</v>
      </c>
      <c r="AG47" s="61">
        <v>324.65015448603162</v>
      </c>
      <c r="AH47" s="61">
        <v>-10.5403037270342</v>
      </c>
      <c r="AI47" s="61">
        <v>146.71067350291969</v>
      </c>
      <c r="AJ47" s="61">
        <v>-58.929350211711835</v>
      </c>
      <c r="AK47" s="61">
        <v>-23.534354402235749</v>
      </c>
      <c r="AL47" s="62" t="s">
        <v>52</v>
      </c>
      <c r="AM47" s="62">
        <v>0.97500000000087539</v>
      </c>
      <c r="AN47" s="60" t="s">
        <v>44</v>
      </c>
      <c r="AO47" s="63">
        <v>4.8572010344042876E-2</v>
      </c>
      <c r="AP47" s="63">
        <v>0.13322777191650456</v>
      </c>
      <c r="AQ47" s="63">
        <v>-3.3632609766983443E-2</v>
      </c>
      <c r="AR47" s="63">
        <v>6.5473524722789264E-2</v>
      </c>
      <c r="AS47" s="63">
        <v>-6.3097343753743623E-2</v>
      </c>
      <c r="AT47" s="63">
        <v>-1.3032671183923868E-2</v>
      </c>
      <c r="AU47" s="64" t="s">
        <v>52</v>
      </c>
      <c r="AV47" s="64">
        <v>1.2345679012356706E-2</v>
      </c>
      <c r="AW47" s="65" t="s">
        <v>44</v>
      </c>
      <c r="AX47" s="26">
        <f t="shared" si="20"/>
        <v>0</v>
      </c>
      <c r="AY47" s="26">
        <f t="shared" si="21"/>
        <v>1</v>
      </c>
      <c r="AZ47" s="26">
        <f t="shared" si="22"/>
        <v>0</v>
      </c>
      <c r="BA47" s="26">
        <f t="shared" si="23"/>
        <v>2</v>
      </c>
      <c r="BB47" s="26">
        <f t="shared" si="24"/>
        <v>1</v>
      </c>
      <c r="BC47" s="26">
        <f t="shared" si="25"/>
        <v>4</v>
      </c>
      <c r="BD47" s="26">
        <f t="shared" si="34"/>
        <v>0</v>
      </c>
      <c r="BE47" s="65" t="s">
        <v>44</v>
      </c>
      <c r="BF47" s="26">
        <f t="shared" si="26"/>
        <v>0</v>
      </c>
      <c r="BG47" s="26">
        <f t="shared" si="27"/>
        <v>2</v>
      </c>
      <c r="BH47" s="26">
        <f t="shared" si="28"/>
        <v>0</v>
      </c>
      <c r="BI47" s="26">
        <f t="shared" si="29"/>
        <v>1</v>
      </c>
      <c r="BJ47" s="26">
        <f t="shared" si="30"/>
        <v>1</v>
      </c>
      <c r="BK47" s="26">
        <f t="shared" si="31"/>
        <v>4</v>
      </c>
      <c r="BL47" s="26">
        <f t="shared" si="32"/>
        <v>0</v>
      </c>
    </row>
    <row r="48" spans="1:64" x14ac:dyDescent="0.3">
      <c r="R48" s="21"/>
      <c r="S48" s="21"/>
      <c r="AB48" s="21"/>
      <c r="AC48" s="21"/>
      <c r="AD48" s="99" t="s">
        <v>45</v>
      </c>
      <c r="AE48" s="99"/>
      <c r="AF48" s="23">
        <f t="shared" ref="AF48:AL48" si="35">SUM(AF4:AF47)</f>
        <v>-29501.145954955602</v>
      </c>
      <c r="AG48" s="23">
        <f>SUM(AG4:AG47)</f>
        <v>8490.0546234711092</v>
      </c>
      <c r="AH48" s="23">
        <f t="shared" si="35"/>
        <v>-605.65875612944251</v>
      </c>
      <c r="AI48" s="23">
        <f t="shared" si="35"/>
        <v>-3126.683749469546</v>
      </c>
      <c r="AJ48" s="23">
        <f t="shared" si="35"/>
        <v>-10722.334197127526</v>
      </c>
      <c r="AK48" s="23">
        <f t="shared" si="35"/>
        <v>-18588.572869078482</v>
      </c>
      <c r="AL48" s="23">
        <f t="shared" si="35"/>
        <v>-2004.0141287753652</v>
      </c>
      <c r="AM48" s="23">
        <f>SUM(AM4:AM47)</f>
        <v>-2943.6868778463545</v>
      </c>
      <c r="AN48" s="24" t="s">
        <v>45</v>
      </c>
      <c r="AO48" s="25">
        <v>-6.4448363917110146E-2</v>
      </c>
      <c r="AP48" s="25">
        <v>6.3211518194542765E-2</v>
      </c>
      <c r="AQ48" s="25">
        <v>-2.5815736108182032E-2</v>
      </c>
      <c r="AR48" s="25">
        <v>-2.4654327050268023E-2</v>
      </c>
      <c r="AS48" s="25">
        <v>-0.15514173721265406</v>
      </c>
      <c r="AT48" s="25">
        <v>-0.22139331594673722</v>
      </c>
      <c r="AU48" s="25">
        <v>-0.26924725870184119</v>
      </c>
      <c r="AV48" s="25">
        <v>-0.23294065014898507</v>
      </c>
      <c r="AW48" s="26"/>
      <c r="AX48" s="26"/>
      <c r="AY48" s="26"/>
      <c r="AZ48" s="26"/>
      <c r="BA48" s="26"/>
      <c r="BB48" s="26"/>
      <c r="BC48" s="26"/>
      <c r="BD48" s="26"/>
      <c r="BE48" s="26"/>
      <c r="BF48" s="21"/>
      <c r="BG48" s="21"/>
      <c r="BH48" s="21"/>
      <c r="BI48" s="21"/>
      <c r="BJ48" s="21"/>
      <c r="BK48" s="21"/>
    </row>
    <row r="49" spans="10:64" x14ac:dyDescent="0.3">
      <c r="BL49" s="27"/>
    </row>
    <row r="50" spans="10:64" x14ac:dyDescent="0.3">
      <c r="BL50" s="27"/>
    </row>
    <row r="52" spans="10:64" ht="48" hidden="1" x14ac:dyDescent="0.3">
      <c r="J52" s="22"/>
      <c r="K52" s="22"/>
      <c r="L52" s="22"/>
      <c r="M52" s="22"/>
      <c r="N52" s="22"/>
      <c r="O52" s="22"/>
      <c r="P52" s="22"/>
      <c r="R52" s="20" t="s">
        <v>119</v>
      </c>
      <c r="S52" s="20" t="s">
        <v>119</v>
      </c>
      <c r="T52" s="28" t="s">
        <v>145</v>
      </c>
      <c r="U52" s="28" t="s">
        <v>153</v>
      </c>
      <c r="V52" s="28" t="s">
        <v>154</v>
      </c>
      <c r="W52" s="28" t="s">
        <v>155</v>
      </c>
      <c r="X52" s="28" t="s">
        <v>156</v>
      </c>
      <c r="Y52" s="28" t="s">
        <v>157</v>
      </c>
      <c r="Z52" s="28" t="s">
        <v>158</v>
      </c>
      <c r="AB52" s="28" t="s">
        <v>119</v>
      </c>
      <c r="AC52" s="28" t="s">
        <v>119</v>
      </c>
      <c r="AW52" s="29" t="s">
        <v>93</v>
      </c>
      <c r="AX52" s="20" t="s">
        <v>159</v>
      </c>
      <c r="AY52" s="20" t="s">
        <v>94</v>
      </c>
      <c r="AZ52" s="20" t="s">
        <v>95</v>
      </c>
      <c r="BA52" s="20" t="s">
        <v>96</v>
      </c>
      <c r="BB52" s="20" t="s">
        <v>97</v>
      </c>
      <c r="BC52" s="20" t="s">
        <v>98</v>
      </c>
      <c r="BD52" s="20" t="s">
        <v>99</v>
      </c>
      <c r="BE52" s="29" t="s">
        <v>93</v>
      </c>
      <c r="BF52" s="28" t="s">
        <v>118</v>
      </c>
      <c r="BG52" s="28" t="s">
        <v>106</v>
      </c>
      <c r="BH52" s="28" t="s">
        <v>100</v>
      </c>
      <c r="BI52" s="28" t="s">
        <v>101</v>
      </c>
      <c r="BJ52" s="28" t="s">
        <v>102</v>
      </c>
      <c r="BK52" s="28" t="s">
        <v>103</v>
      </c>
      <c r="BL52" s="28" t="s">
        <v>104</v>
      </c>
    </row>
    <row r="53" spans="10:64" hidden="1" x14ac:dyDescent="0.3">
      <c r="J53" s="22"/>
      <c r="K53" s="22"/>
      <c r="L53" s="22"/>
      <c r="M53" s="22"/>
      <c r="N53" s="22"/>
      <c r="O53" s="22"/>
      <c r="P53" s="22"/>
      <c r="R53" s="30">
        <v>4</v>
      </c>
      <c r="S53" s="30" t="s">
        <v>56</v>
      </c>
      <c r="T53" s="30" t="s">
        <v>161</v>
      </c>
      <c r="U53" s="70" t="s">
        <v>160</v>
      </c>
      <c r="V53" s="30" t="s">
        <v>161</v>
      </c>
      <c r="W53" s="30" t="s">
        <v>161</v>
      </c>
      <c r="X53" s="30" t="s">
        <v>161</v>
      </c>
      <c r="Y53" s="70">
        <v>400</v>
      </c>
      <c r="Z53" s="70">
        <v>400</v>
      </c>
      <c r="AB53" s="30">
        <v>4</v>
      </c>
      <c r="AC53" s="30" t="s">
        <v>56</v>
      </c>
      <c r="AW53" s="74">
        <v>4</v>
      </c>
      <c r="AX53" s="76">
        <v>0.2</v>
      </c>
      <c r="AY53" s="77">
        <f>$AX53</f>
        <v>0.2</v>
      </c>
      <c r="AZ53" s="77">
        <f t="shared" ref="AZ53:BD53" si="36">$AX53</f>
        <v>0.2</v>
      </c>
      <c r="BA53" s="77">
        <f t="shared" si="36"/>
        <v>0.2</v>
      </c>
      <c r="BB53" s="77">
        <f t="shared" si="36"/>
        <v>0.2</v>
      </c>
      <c r="BC53" s="77">
        <f t="shared" si="36"/>
        <v>0.2</v>
      </c>
      <c r="BD53" s="77">
        <f t="shared" si="36"/>
        <v>0.2</v>
      </c>
      <c r="BE53" s="74">
        <v>4</v>
      </c>
      <c r="BF53" s="78">
        <v>400</v>
      </c>
      <c r="BG53" s="74">
        <f>$BF53*BG$61</f>
        <v>40</v>
      </c>
      <c r="BH53" s="74">
        <f t="shared" ref="BH53:BL53" si="37">$BF53*BH$61</f>
        <v>400</v>
      </c>
      <c r="BI53" s="74">
        <f t="shared" si="37"/>
        <v>240</v>
      </c>
      <c r="BJ53" s="74">
        <f t="shared" si="37"/>
        <v>300</v>
      </c>
      <c r="BK53" s="74">
        <f t="shared" si="37"/>
        <v>40</v>
      </c>
      <c r="BL53" s="74">
        <f t="shared" si="37"/>
        <v>40</v>
      </c>
    </row>
    <row r="54" spans="10:64" ht="36" hidden="1" x14ac:dyDescent="0.3">
      <c r="R54" s="30">
        <v>3</v>
      </c>
      <c r="S54" s="30" t="s">
        <v>57</v>
      </c>
      <c r="T54" s="28" t="s">
        <v>138</v>
      </c>
      <c r="U54" s="28" t="s">
        <v>139</v>
      </c>
      <c r="V54" s="28" t="s">
        <v>140</v>
      </c>
      <c r="W54" s="28" t="s">
        <v>141</v>
      </c>
      <c r="X54" s="28" t="s">
        <v>142</v>
      </c>
      <c r="Y54" s="28" t="s">
        <v>143</v>
      </c>
      <c r="Z54" s="28" t="s">
        <v>144</v>
      </c>
      <c r="AB54" s="30">
        <v>3</v>
      </c>
      <c r="AC54" s="30" t="s">
        <v>57</v>
      </c>
      <c r="AW54" s="74">
        <v>3</v>
      </c>
      <c r="AX54" s="76">
        <v>0.1</v>
      </c>
      <c r="AY54" s="77">
        <f t="shared" ref="AY54:BD55" si="38">$AX54</f>
        <v>0.1</v>
      </c>
      <c r="AZ54" s="77">
        <f t="shared" si="38"/>
        <v>0.1</v>
      </c>
      <c r="BA54" s="77">
        <f t="shared" si="38"/>
        <v>0.1</v>
      </c>
      <c r="BB54" s="77">
        <f t="shared" si="38"/>
        <v>0.1</v>
      </c>
      <c r="BC54" s="77">
        <f t="shared" si="38"/>
        <v>0.1</v>
      </c>
      <c r="BD54" s="77">
        <f t="shared" si="38"/>
        <v>0.1</v>
      </c>
      <c r="BE54" s="74">
        <v>3</v>
      </c>
      <c r="BF54" s="78">
        <f>BF53/2</f>
        <v>200</v>
      </c>
      <c r="BG54" s="74">
        <f t="shared" ref="BG54:BL55" si="39">$BF54*BG$61</f>
        <v>20</v>
      </c>
      <c r="BH54" s="74">
        <f t="shared" si="39"/>
        <v>200</v>
      </c>
      <c r="BI54" s="74">
        <f t="shared" si="39"/>
        <v>120</v>
      </c>
      <c r="BJ54" s="74">
        <f t="shared" si="39"/>
        <v>150</v>
      </c>
      <c r="BK54" s="74">
        <f t="shared" si="39"/>
        <v>20</v>
      </c>
      <c r="BL54" s="74">
        <f t="shared" si="39"/>
        <v>20</v>
      </c>
    </row>
    <row r="55" spans="10:64" hidden="1" x14ac:dyDescent="0.3">
      <c r="R55" s="30">
        <v>2</v>
      </c>
      <c r="S55" s="30" t="s">
        <v>58</v>
      </c>
      <c r="T55" s="30">
        <f t="shared" ref="T55:Z55" si="40">BF53</f>
        <v>400</v>
      </c>
      <c r="U55" s="30">
        <f t="shared" si="40"/>
        <v>40</v>
      </c>
      <c r="V55" s="30">
        <f t="shared" si="40"/>
        <v>400</v>
      </c>
      <c r="W55" s="30">
        <f t="shared" si="40"/>
        <v>240</v>
      </c>
      <c r="X55" s="30">
        <f t="shared" si="40"/>
        <v>300</v>
      </c>
      <c r="Y55" s="30">
        <f t="shared" si="40"/>
        <v>40</v>
      </c>
      <c r="Z55" s="30">
        <f t="shared" si="40"/>
        <v>40</v>
      </c>
      <c r="AB55" s="30">
        <v>2</v>
      </c>
      <c r="AC55" s="30" t="s">
        <v>58</v>
      </c>
      <c r="AW55" s="74">
        <v>2</v>
      </c>
      <c r="AX55" s="76">
        <v>0.05</v>
      </c>
      <c r="AY55" s="77">
        <f t="shared" si="38"/>
        <v>0.05</v>
      </c>
      <c r="AZ55" s="77">
        <f t="shared" si="38"/>
        <v>0.05</v>
      </c>
      <c r="BA55" s="77">
        <f t="shared" si="38"/>
        <v>0.05</v>
      </c>
      <c r="BB55" s="77">
        <f t="shared" si="38"/>
        <v>0.05</v>
      </c>
      <c r="BC55" s="77">
        <f t="shared" si="38"/>
        <v>0.05</v>
      </c>
      <c r="BD55" s="77">
        <f t="shared" si="38"/>
        <v>0.05</v>
      </c>
      <c r="BE55" s="74">
        <v>2</v>
      </c>
      <c r="BF55" s="78">
        <f>BF53/4</f>
        <v>100</v>
      </c>
      <c r="BG55" s="74">
        <f t="shared" si="39"/>
        <v>10</v>
      </c>
      <c r="BH55" s="74">
        <f t="shared" si="39"/>
        <v>100</v>
      </c>
      <c r="BI55" s="74">
        <f t="shared" si="39"/>
        <v>60</v>
      </c>
      <c r="BJ55" s="74">
        <f t="shared" si="39"/>
        <v>75</v>
      </c>
      <c r="BK55" s="74">
        <f t="shared" si="39"/>
        <v>10</v>
      </c>
      <c r="BL55" s="74">
        <f t="shared" si="39"/>
        <v>10</v>
      </c>
    </row>
    <row r="56" spans="10:64" ht="36" hidden="1" x14ac:dyDescent="0.3">
      <c r="R56" s="30">
        <v>1</v>
      </c>
      <c r="S56" s="30" t="s">
        <v>59</v>
      </c>
      <c r="T56" s="28" t="s">
        <v>146</v>
      </c>
      <c r="U56" s="28" t="s">
        <v>147</v>
      </c>
      <c r="V56" s="28" t="s">
        <v>148</v>
      </c>
      <c r="W56" s="28" t="s">
        <v>149</v>
      </c>
      <c r="X56" s="28" t="s">
        <v>150</v>
      </c>
      <c r="Y56" s="28" t="s">
        <v>151</v>
      </c>
      <c r="Z56" s="28" t="s">
        <v>152</v>
      </c>
      <c r="AB56" s="30">
        <v>1</v>
      </c>
      <c r="AC56" s="30" t="s">
        <v>59</v>
      </c>
      <c r="AW56" s="74">
        <v>1</v>
      </c>
      <c r="AX56" s="77">
        <v>0</v>
      </c>
      <c r="AY56" s="77">
        <v>0</v>
      </c>
      <c r="AZ56" s="77">
        <v>0</v>
      </c>
      <c r="BA56" s="77">
        <v>0</v>
      </c>
      <c r="BB56" s="77">
        <v>0</v>
      </c>
      <c r="BC56" s="77">
        <v>0</v>
      </c>
      <c r="BD56" s="77">
        <v>0</v>
      </c>
      <c r="BE56" s="74">
        <v>1</v>
      </c>
      <c r="BF56" s="74">
        <v>0</v>
      </c>
      <c r="BG56" s="74">
        <v>0</v>
      </c>
      <c r="BH56" s="74">
        <v>0</v>
      </c>
      <c r="BI56" s="74">
        <v>0</v>
      </c>
      <c r="BJ56" s="74">
        <v>0</v>
      </c>
      <c r="BK56" s="74">
        <v>0</v>
      </c>
      <c r="BL56" s="74">
        <v>0</v>
      </c>
    </row>
    <row r="57" spans="10:64" hidden="1" x14ac:dyDescent="0.3">
      <c r="R57" s="30">
        <v>0</v>
      </c>
      <c r="S57" s="30" t="s">
        <v>60</v>
      </c>
      <c r="T57" s="70">
        <v>1</v>
      </c>
      <c r="U57" s="30">
        <f>$T57</f>
        <v>1</v>
      </c>
      <c r="V57" s="30">
        <f t="shared" ref="V57:Z57" si="41">$T57</f>
        <v>1</v>
      </c>
      <c r="W57" s="30">
        <f t="shared" si="41"/>
        <v>1</v>
      </c>
      <c r="X57" s="30">
        <f t="shared" si="41"/>
        <v>1</v>
      </c>
      <c r="Y57" s="30">
        <f t="shared" si="41"/>
        <v>1</v>
      </c>
      <c r="Z57" s="30">
        <f t="shared" si="41"/>
        <v>1</v>
      </c>
      <c r="AB57" s="30">
        <v>0</v>
      </c>
      <c r="AC57" s="30" t="s">
        <v>60</v>
      </c>
      <c r="AW57" s="79">
        <v>0</v>
      </c>
      <c r="AX57" s="77" t="s">
        <v>105</v>
      </c>
      <c r="AY57" s="77" t="s">
        <v>105</v>
      </c>
      <c r="AZ57" s="77" t="s">
        <v>105</v>
      </c>
      <c r="BA57" s="77" t="s">
        <v>105</v>
      </c>
      <c r="BB57" s="77" t="s">
        <v>105</v>
      </c>
      <c r="BC57" s="77" t="s">
        <v>105</v>
      </c>
      <c r="BD57" s="77" t="s">
        <v>105</v>
      </c>
      <c r="BE57" s="79">
        <v>0</v>
      </c>
      <c r="BF57" s="77" t="s">
        <v>105</v>
      </c>
      <c r="BG57" s="77" t="s">
        <v>105</v>
      </c>
      <c r="BH57" s="77" t="s">
        <v>105</v>
      </c>
      <c r="BI57" s="77" t="s">
        <v>105</v>
      </c>
      <c r="BJ57" s="77" t="s">
        <v>105</v>
      </c>
      <c r="BK57" s="77" t="s">
        <v>105</v>
      </c>
      <c r="BL57" s="77" t="s">
        <v>105</v>
      </c>
    </row>
    <row r="58" spans="10:64" hidden="1" x14ac:dyDescent="0.3">
      <c r="R58" s="21"/>
      <c r="S58" s="21"/>
      <c r="AB58" s="21"/>
      <c r="AC58" s="21"/>
      <c r="AW58" s="74">
        <v>4</v>
      </c>
      <c r="AX58" s="80" t="s">
        <v>52</v>
      </c>
      <c r="AY58" s="80" t="s">
        <v>52</v>
      </c>
      <c r="AZ58" s="80" t="s">
        <v>52</v>
      </c>
      <c r="BA58" s="80" t="s">
        <v>52</v>
      </c>
      <c r="BB58" s="80" t="s">
        <v>52</v>
      </c>
      <c r="BC58" s="80" t="s">
        <v>52</v>
      </c>
      <c r="BD58" s="80" t="s">
        <v>52</v>
      </c>
      <c r="BE58" s="74">
        <v>4</v>
      </c>
      <c r="BF58" s="80" t="s">
        <v>52</v>
      </c>
      <c r="BG58" s="80" t="s">
        <v>52</v>
      </c>
      <c r="BH58" s="80" t="s">
        <v>52</v>
      </c>
      <c r="BI58" s="80" t="s">
        <v>52</v>
      </c>
      <c r="BJ58" s="80" t="s">
        <v>52</v>
      </c>
      <c r="BK58" s="80" t="s">
        <v>52</v>
      </c>
      <c r="BL58" s="80" t="s">
        <v>52</v>
      </c>
    </row>
    <row r="59" spans="10:64" hidden="1" x14ac:dyDescent="0.3">
      <c r="AW59" s="81"/>
      <c r="AX59" s="82"/>
      <c r="AY59" s="82"/>
      <c r="AZ59" s="82"/>
      <c r="BA59" s="82"/>
      <c r="BB59" s="82"/>
      <c r="BC59" s="82"/>
      <c r="BD59" s="82"/>
      <c r="BE59" s="81"/>
      <c r="BF59" s="82"/>
      <c r="BG59" s="82"/>
      <c r="BH59" s="82"/>
      <c r="BI59" s="82"/>
      <c r="BJ59" s="82"/>
      <c r="BK59" s="82"/>
      <c r="BL59" s="81"/>
    </row>
    <row r="60" spans="10:64" ht="36" hidden="1" x14ac:dyDescent="0.3">
      <c r="AW60" s="81"/>
      <c r="AX60" s="82"/>
      <c r="AY60" s="82"/>
      <c r="AZ60" s="82"/>
      <c r="BA60" s="82"/>
      <c r="BB60" s="82"/>
      <c r="BC60" s="82"/>
      <c r="BD60" s="82"/>
      <c r="BE60" s="83" t="s">
        <v>134</v>
      </c>
      <c r="BF60" s="84">
        <v>1</v>
      </c>
      <c r="BG60" s="84">
        <v>0.19114444523062651</v>
      </c>
      <c r="BH60" s="84">
        <v>0.95478666949692215</v>
      </c>
      <c r="BI60" s="84">
        <v>0.5897308898794783</v>
      </c>
      <c r="BJ60" s="84">
        <v>0.76141732902505566</v>
      </c>
      <c r="BK60" s="84">
        <v>6.923119255957294E-2</v>
      </c>
      <c r="BL60" s="84">
        <v>0.11497912686619967</v>
      </c>
    </row>
    <row r="61" spans="10:64" ht="36" hidden="1" x14ac:dyDescent="0.3">
      <c r="AW61" s="81"/>
      <c r="AX61" s="82"/>
      <c r="AY61" s="82"/>
      <c r="AZ61" s="82"/>
      <c r="BA61" s="82"/>
      <c r="BB61" s="82"/>
      <c r="BC61" s="82"/>
      <c r="BD61" s="82"/>
      <c r="BE61" s="83" t="s">
        <v>173</v>
      </c>
      <c r="BF61" s="76">
        <v>1</v>
      </c>
      <c r="BG61" s="75">
        <v>0.1</v>
      </c>
      <c r="BH61" s="76">
        <v>1</v>
      </c>
      <c r="BI61" s="76">
        <v>0.6</v>
      </c>
      <c r="BJ61" s="76">
        <v>0.75</v>
      </c>
      <c r="BK61" s="76">
        <v>0.1</v>
      </c>
      <c r="BL61" s="76">
        <v>0.1</v>
      </c>
    </row>
  </sheetData>
  <sheetProtection algorithmName="SHA-512" hashValue="LfdC0X/hmiM3zedG9N9+JbVVnPIcpi+RQ/OsroHWZznr5+OgDkI47mrY4pKXBMcWAINf70EzRB0SvKXTSMFIGQ==" saltValue="AMMGXdPlTOMAA71FoqzuAg==" spinCount="100000" sheet="1" objects="1" scenarios="1" autoFilter="0"/>
  <autoFilter ref="A3:BL48" xr:uid="{716AD650-A0FF-4047-8FBA-66C15FF4B6C1}"/>
  <mergeCells count="3">
    <mergeCell ref="AD48:AE48"/>
    <mergeCell ref="A1:B1"/>
    <mergeCell ref="C1:H1"/>
  </mergeCells>
  <phoneticPr fontId="7" type="noConversion"/>
  <conditionalFormatting sqref="AX4:BD47 AD48 BF4:BL47 AW48:BD48">
    <cfRule type="cellIs" dxfId="197" priority="2097" operator="lessThan">
      <formula>-0.33</formula>
    </cfRule>
    <cfRule type="cellIs" dxfId="196" priority="2098" operator="lessThan">
      <formula>-0.2</formula>
    </cfRule>
    <cfRule type="cellIs" dxfId="195" priority="2099" operator="lessThan">
      <formula>-0.1</formula>
    </cfRule>
  </conditionalFormatting>
  <conditionalFormatting sqref="AG47">
    <cfRule type="cellIs" dxfId="194" priority="2070" operator="lessThan">
      <formula>-500</formula>
    </cfRule>
    <cfRule type="cellIs" dxfId="193" priority="2071" operator="lessThan">
      <formula>-250</formula>
    </cfRule>
    <cfRule type="cellIs" dxfId="192" priority="2072" operator="lessThan">
      <formula>-125</formula>
    </cfRule>
  </conditionalFormatting>
  <conditionalFormatting sqref="AH4">
    <cfRule type="cellIs" dxfId="191" priority="1793" operator="lessThan">
      <formula>-100</formula>
    </cfRule>
    <cfRule type="cellIs" dxfId="190" priority="1794" operator="lessThan">
      <formula>-50</formula>
    </cfRule>
    <cfRule type="cellIs" dxfId="189" priority="1795" operator="lessThan">
      <formula>0</formula>
    </cfRule>
  </conditionalFormatting>
  <conditionalFormatting sqref="BL49:BL50">
    <cfRule type="cellIs" dxfId="188" priority="450" operator="lessThan">
      <formula>-0.33</formula>
    </cfRule>
    <cfRule type="cellIs" dxfId="187" priority="451" operator="lessThan">
      <formula>-0.2</formula>
    </cfRule>
    <cfRule type="cellIs" dxfId="186" priority="452" operator="lessThan">
      <formula>-0.1</formula>
    </cfRule>
  </conditionalFormatting>
  <conditionalFormatting sqref="AF4:AF47">
    <cfRule type="cellIs" dxfId="185" priority="285" operator="lessThan">
      <formula>-3000</formula>
    </cfRule>
    <cfRule type="cellIs" dxfId="184" priority="286" operator="lessThan">
      <formula>-2000</formula>
    </cfRule>
    <cfRule type="cellIs" dxfId="183" priority="287" operator="lessThan">
      <formula>-1000</formula>
    </cfRule>
  </conditionalFormatting>
  <conditionalFormatting sqref="AO4">
    <cfRule type="cellIs" dxfId="182" priority="276" operator="lessThan">
      <formula>-0.3</formula>
    </cfRule>
    <cfRule type="cellIs" dxfId="181" priority="277" operator="lessThan">
      <formula>-0.2</formula>
    </cfRule>
    <cfRule type="cellIs" dxfId="180" priority="278" operator="lessThan">
      <formula>-0.1</formula>
    </cfRule>
  </conditionalFormatting>
  <conditionalFormatting sqref="BE48">
    <cfRule type="cellIs" dxfId="179" priority="156" operator="lessThan">
      <formula>-0.33</formula>
    </cfRule>
    <cfRule type="cellIs" dxfId="178" priority="157" operator="lessThan">
      <formula>-0.2</formula>
    </cfRule>
    <cfRule type="cellIs" dxfId="177" priority="158" operator="lessThan">
      <formula>-0.1</formula>
    </cfRule>
  </conditionalFormatting>
  <conditionalFormatting sqref="AF10">
    <cfRule type="cellIs" dxfId="176" priority="123" operator="lessThan">
      <formula>-2500</formula>
    </cfRule>
    <cfRule type="cellIs" dxfId="175" priority="124" operator="lessThan">
      <formula>-1500</formula>
    </cfRule>
    <cfRule type="cellIs" dxfId="174" priority="125" operator="lessThan">
      <formula>-750</formula>
    </cfRule>
  </conditionalFormatting>
  <conditionalFormatting sqref="AG48:AM48">
    <cfRule type="colorScale" priority="2100">
      <colorScale>
        <cfvo type="min"/>
        <cfvo type="percentile" val="50"/>
        <cfvo type="max"/>
        <color rgb="FFF8696B"/>
        <color rgb="FFFFEB84"/>
        <color rgb="FF63BE7B"/>
      </colorScale>
    </cfRule>
  </conditionalFormatting>
  <conditionalFormatting sqref="AG4:AG46">
    <cfRule type="cellIs" dxfId="173" priority="98" operator="lessThan">
      <formula>-500</formula>
    </cfRule>
    <cfRule type="cellIs" dxfId="172" priority="99" operator="lessThan">
      <formula>-250</formula>
    </cfRule>
    <cfRule type="cellIs" dxfId="171" priority="100" operator="lessThan">
      <formula>-125</formula>
    </cfRule>
  </conditionalFormatting>
  <conditionalFormatting sqref="AI4:AI47">
    <cfRule type="cellIs" dxfId="170" priority="95" operator="lessThan">
      <formula>-500</formula>
    </cfRule>
    <cfRule type="cellIs" dxfId="169" priority="96" operator="lessThan">
      <formula>-250</formula>
    </cfRule>
    <cfRule type="cellIs" dxfId="168" priority="97" operator="lessThan">
      <formula>-125</formula>
    </cfRule>
  </conditionalFormatting>
  <conditionalFormatting sqref="AJ4:AJ47">
    <cfRule type="cellIs" dxfId="167" priority="92" operator="lessThan">
      <formula>-500</formula>
    </cfRule>
    <cfRule type="cellIs" dxfId="166" priority="93" operator="lessThan">
      <formula>-250</formula>
    </cfRule>
    <cfRule type="cellIs" dxfId="165" priority="94" operator="lessThan">
      <formula>-125</formula>
    </cfRule>
  </conditionalFormatting>
  <conditionalFormatting sqref="AK4:AK47">
    <cfRule type="cellIs" dxfId="164" priority="89" operator="lessThan">
      <formula>-500</formula>
    </cfRule>
    <cfRule type="cellIs" dxfId="163" priority="90" operator="lessThan">
      <formula>-250</formula>
    </cfRule>
    <cfRule type="cellIs" dxfId="162" priority="91" operator="lessThan">
      <formula>-125</formula>
    </cfRule>
  </conditionalFormatting>
  <conditionalFormatting sqref="AH5:AH47">
    <cfRule type="cellIs" dxfId="161" priority="86" operator="lessThan">
      <formula>-100</formula>
    </cfRule>
    <cfRule type="cellIs" dxfId="160" priority="87" operator="lessThan">
      <formula>-50</formula>
    </cfRule>
    <cfRule type="cellIs" dxfId="159" priority="88" operator="lessThan">
      <formula>0</formula>
    </cfRule>
  </conditionalFormatting>
  <conditionalFormatting sqref="AL4">
    <cfRule type="cellIs" dxfId="158" priority="83" operator="lessThan">
      <formula>-100</formula>
    </cfRule>
    <cfRule type="cellIs" dxfId="157" priority="84" operator="lessThan">
      <formula>-50</formula>
    </cfRule>
    <cfRule type="cellIs" dxfId="156" priority="85" operator="lessThan">
      <formula>0</formula>
    </cfRule>
  </conditionalFormatting>
  <conditionalFormatting sqref="AL5:AL47">
    <cfRule type="cellIs" dxfId="155" priority="74" operator="lessThan">
      <formula>-100</formula>
    </cfRule>
    <cfRule type="cellIs" dxfId="154" priority="75" operator="lessThan">
      <formula>-50</formula>
    </cfRule>
    <cfRule type="cellIs" dxfId="153" priority="76" operator="lessThan">
      <formula>0</formula>
    </cfRule>
  </conditionalFormatting>
  <conditionalFormatting sqref="AM4:AM47">
    <cfRule type="cellIs" dxfId="152" priority="71" operator="lessThan">
      <formula>-100</formula>
    </cfRule>
    <cfRule type="cellIs" dxfId="151" priority="72" operator="lessThan">
      <formula>-50</formula>
    </cfRule>
    <cfRule type="cellIs" dxfId="150" priority="73" operator="lessThan">
      <formula>0</formula>
    </cfRule>
  </conditionalFormatting>
  <conditionalFormatting sqref="AO5:AO47">
    <cfRule type="cellIs" dxfId="149" priority="68" operator="lessThan">
      <formula>-0.3</formula>
    </cfRule>
    <cfRule type="cellIs" dxfId="148" priority="69" operator="lessThan">
      <formula>-0.2</formula>
    </cfRule>
    <cfRule type="cellIs" dxfId="147" priority="70" operator="lessThan">
      <formula>-0.1</formula>
    </cfRule>
  </conditionalFormatting>
  <conditionalFormatting sqref="AP5:AP47">
    <cfRule type="cellIs" dxfId="146" priority="65" operator="lessThan">
      <formula>-0.3</formula>
    </cfRule>
    <cfRule type="cellIs" dxfId="145" priority="66" operator="lessThan">
      <formula>-0.2</formula>
    </cfRule>
    <cfRule type="cellIs" dxfId="144" priority="67" operator="lessThan">
      <formula>-0.1</formula>
    </cfRule>
  </conditionalFormatting>
  <conditionalFormatting sqref="AP4">
    <cfRule type="cellIs" dxfId="143" priority="62" operator="lessThan">
      <formula>-0.3</formula>
    </cfRule>
    <cfRule type="cellIs" dxfId="142" priority="63" operator="lessThan">
      <formula>-0.2</formula>
    </cfRule>
    <cfRule type="cellIs" dxfId="141" priority="64" operator="lessThan">
      <formula>-0.1</formula>
    </cfRule>
  </conditionalFormatting>
  <conditionalFormatting sqref="AQ5:AQ47">
    <cfRule type="cellIs" dxfId="140" priority="59" operator="lessThan">
      <formula>-0.3</formula>
    </cfRule>
    <cfRule type="cellIs" dxfId="139" priority="60" operator="lessThan">
      <formula>-0.2</formula>
    </cfRule>
    <cfRule type="cellIs" dxfId="138" priority="61" operator="lessThan">
      <formula>-0.1</formula>
    </cfRule>
  </conditionalFormatting>
  <conditionalFormatting sqref="AQ4">
    <cfRule type="cellIs" dxfId="137" priority="56" operator="lessThan">
      <formula>-0.3</formula>
    </cfRule>
    <cfRule type="cellIs" dxfId="136" priority="57" operator="lessThan">
      <formula>-0.2</formula>
    </cfRule>
    <cfRule type="cellIs" dxfId="135" priority="58" operator="lessThan">
      <formula>-0.1</formula>
    </cfRule>
  </conditionalFormatting>
  <conditionalFormatting sqref="AR5:AR47">
    <cfRule type="cellIs" dxfId="134" priority="53" operator="lessThan">
      <formula>-0.3</formula>
    </cfRule>
    <cfRule type="cellIs" dxfId="133" priority="54" operator="lessThan">
      <formula>-0.2</formula>
    </cfRule>
    <cfRule type="cellIs" dxfId="132" priority="55" operator="lessThan">
      <formula>-0.1</formula>
    </cfRule>
  </conditionalFormatting>
  <conditionalFormatting sqref="AR4">
    <cfRule type="cellIs" dxfId="131" priority="50" operator="lessThan">
      <formula>-0.3</formula>
    </cfRule>
    <cfRule type="cellIs" dxfId="130" priority="51" operator="lessThan">
      <formula>-0.2</formula>
    </cfRule>
    <cfRule type="cellIs" dxfId="129" priority="52" operator="lessThan">
      <formula>-0.1</formula>
    </cfRule>
  </conditionalFormatting>
  <conditionalFormatting sqref="AS5:AS47">
    <cfRule type="cellIs" dxfId="128" priority="47" operator="lessThan">
      <formula>-0.3</formula>
    </cfRule>
    <cfRule type="cellIs" dxfId="127" priority="48" operator="lessThan">
      <formula>-0.2</formula>
    </cfRule>
    <cfRule type="cellIs" dxfId="126" priority="49" operator="lessThan">
      <formula>-0.1</formula>
    </cfRule>
  </conditionalFormatting>
  <conditionalFormatting sqref="AS4">
    <cfRule type="cellIs" dxfId="125" priority="44" operator="lessThan">
      <formula>-0.3</formula>
    </cfRule>
    <cfRule type="cellIs" dxfId="124" priority="45" operator="lessThan">
      <formula>-0.2</formula>
    </cfRule>
    <cfRule type="cellIs" dxfId="123" priority="46" operator="lessThan">
      <formula>-0.1</formula>
    </cfRule>
  </conditionalFormatting>
  <conditionalFormatting sqref="AT5:AT47">
    <cfRule type="cellIs" dxfId="122" priority="41" operator="lessThan">
      <formula>-0.3</formula>
    </cfRule>
    <cfRule type="cellIs" dxfId="121" priority="42" operator="lessThan">
      <formula>-0.2</formula>
    </cfRule>
    <cfRule type="cellIs" dxfId="120" priority="43" operator="lessThan">
      <formula>-0.1</formula>
    </cfRule>
  </conditionalFormatting>
  <conditionalFormatting sqref="AT4">
    <cfRule type="cellIs" dxfId="119" priority="38" operator="lessThan">
      <formula>-0.3</formula>
    </cfRule>
    <cfRule type="cellIs" dxfId="118" priority="39" operator="lessThan">
      <formula>-0.2</formula>
    </cfRule>
    <cfRule type="cellIs" dxfId="117" priority="40" operator="lessThan">
      <formula>-0.1</formula>
    </cfRule>
  </conditionalFormatting>
  <conditionalFormatting sqref="AU5:AU47">
    <cfRule type="cellIs" dxfId="116" priority="35" operator="lessThan">
      <formula>-0.3</formula>
    </cfRule>
    <cfRule type="cellIs" dxfId="115" priority="36" operator="lessThan">
      <formula>-0.2</formula>
    </cfRule>
    <cfRule type="cellIs" dxfId="114" priority="37" operator="lessThan">
      <formula>-0.1</formula>
    </cfRule>
  </conditionalFormatting>
  <conditionalFormatting sqref="AU4">
    <cfRule type="cellIs" dxfId="113" priority="32" operator="lessThan">
      <formula>-0.3</formula>
    </cfRule>
    <cfRule type="cellIs" dxfId="112" priority="33" operator="lessThan">
      <formula>-0.2</formula>
    </cfRule>
    <cfRule type="cellIs" dxfId="111" priority="34" operator="lessThan">
      <formula>-0.1</formula>
    </cfRule>
  </conditionalFormatting>
  <conditionalFormatting sqref="AV5:AV47">
    <cfRule type="cellIs" dxfId="110" priority="29" operator="lessThan">
      <formula>-0.3</formula>
    </cfRule>
    <cfRule type="cellIs" dxfId="109" priority="30" operator="lessThan">
      <formula>-0.2</formula>
    </cfRule>
    <cfRule type="cellIs" dxfId="108" priority="31" operator="lessThan">
      <formula>-0.1</formula>
    </cfRule>
  </conditionalFormatting>
  <conditionalFormatting sqref="AV4">
    <cfRule type="cellIs" dxfId="107" priority="26" operator="lessThan">
      <formula>-0.3</formula>
    </cfRule>
    <cfRule type="cellIs" dxfId="106" priority="27" operator="lessThan">
      <formula>-0.2</formula>
    </cfRule>
    <cfRule type="cellIs" dxfId="105" priority="28" operator="lessThan">
      <formula>-0.1</formula>
    </cfRule>
  </conditionalFormatting>
  <conditionalFormatting sqref="AO48">
    <cfRule type="cellIs" dxfId="104" priority="10" operator="lessThan">
      <formula>-0.33</formula>
    </cfRule>
    <cfRule type="cellIs" dxfId="103" priority="11" operator="lessThan">
      <formula>-0.2</formula>
    </cfRule>
    <cfRule type="cellIs" dxfId="102" priority="12" operator="lessThan">
      <formula>-0.1</formula>
    </cfRule>
  </conditionalFormatting>
  <conditionalFormatting sqref="AP48:AQ48">
    <cfRule type="cellIs" dxfId="101" priority="7" operator="lessThan">
      <formula>-0.33</formula>
    </cfRule>
    <cfRule type="cellIs" dxfId="100" priority="8" operator="lessThan">
      <formula>-0.2</formula>
    </cfRule>
    <cfRule type="cellIs" dxfId="99" priority="9" operator="lessThan">
      <formula>-0.1</formula>
    </cfRule>
  </conditionalFormatting>
  <conditionalFormatting sqref="AP48:AV48">
    <cfRule type="colorScale" priority="13">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2050-175B-43E7-AF7D-8FB78C8942A6}">
  <dimension ref="A1:BL67"/>
  <sheetViews>
    <sheetView workbookViewId="0">
      <pane ySplit="3" topLeftCell="A4" activePane="bottomLeft" state="frozen"/>
      <selection pane="bottomLeft" activeCell="Z50" sqref="Z50"/>
    </sheetView>
  </sheetViews>
  <sheetFormatPr defaultRowHeight="14.4" x14ac:dyDescent="0.3"/>
  <cols>
    <col min="1" max="1" width="11.77734375" style="21" bestFit="1" customWidth="1"/>
    <col min="2" max="8" width="11.77734375" style="21" customWidth="1"/>
    <col min="9" max="9" width="11.77734375" style="22" customWidth="1"/>
    <col min="10" max="17" width="11.77734375" style="21" customWidth="1"/>
    <col min="18" max="19" width="11.77734375" style="22" customWidth="1"/>
    <col min="20" max="27" width="11.77734375" style="21" customWidth="1"/>
    <col min="28" max="29" width="11.77734375" style="22" customWidth="1"/>
    <col min="30" max="30" width="13.33203125" style="22" customWidth="1"/>
    <col min="31" max="31" width="11.77734375" style="21" customWidth="1"/>
    <col min="32" max="32" width="16.44140625" style="21" customWidth="1"/>
    <col min="33" max="38" width="16.5546875" style="21" customWidth="1"/>
    <col min="39" max="39" width="16.33203125" style="21" customWidth="1"/>
    <col min="40" max="40" width="11.77734375" style="21" customWidth="1"/>
    <col min="41" max="41" width="19" style="21" customWidth="1"/>
    <col min="42" max="46" width="16.88671875" style="21" customWidth="1"/>
    <col min="47" max="47" width="19.21875" style="21" customWidth="1"/>
    <col min="48" max="48" width="21.77734375" style="21" customWidth="1"/>
    <col min="49" max="49" width="11.77734375" style="21" customWidth="1"/>
    <col min="50" max="56" width="15.109375" style="22" customWidth="1"/>
    <col min="57" max="57" width="24.44140625" style="21" customWidth="1"/>
    <col min="58" max="63" width="15.109375" style="22" customWidth="1"/>
    <col min="64" max="64" width="15.109375" style="21" customWidth="1"/>
    <col min="65" max="16384" width="8.88671875" style="21"/>
  </cols>
  <sheetData>
    <row r="1" spans="1:64" hidden="1" x14ac:dyDescent="0.3"/>
    <row r="2" spans="1:64" hidden="1" x14ac:dyDescent="0.3"/>
    <row r="3" spans="1:64" ht="60" x14ac:dyDescent="0.3">
      <c r="A3" s="18" t="s">
        <v>0</v>
      </c>
      <c r="B3" s="19" t="s">
        <v>46</v>
      </c>
      <c r="C3" s="19" t="s">
        <v>47</v>
      </c>
      <c r="D3" s="19" t="s">
        <v>48</v>
      </c>
      <c r="E3" s="19" t="s">
        <v>49</v>
      </c>
      <c r="F3" s="19" t="s">
        <v>50</v>
      </c>
      <c r="G3" s="19" t="s">
        <v>51</v>
      </c>
      <c r="H3" s="19" t="s">
        <v>54</v>
      </c>
      <c r="I3" s="19" t="s">
        <v>55</v>
      </c>
      <c r="J3" s="34" t="s">
        <v>75</v>
      </c>
      <c r="K3" s="34" t="s">
        <v>76</v>
      </c>
      <c r="L3" s="34" t="s">
        <v>77</v>
      </c>
      <c r="M3" s="34" t="s">
        <v>78</v>
      </c>
      <c r="N3" s="34" t="s">
        <v>79</v>
      </c>
      <c r="O3" s="34" t="s">
        <v>80</v>
      </c>
      <c r="P3" s="34" t="s">
        <v>81</v>
      </c>
      <c r="Q3" s="34" t="s">
        <v>89</v>
      </c>
      <c r="R3" s="20" t="s">
        <v>91</v>
      </c>
      <c r="S3" s="20" t="s">
        <v>126</v>
      </c>
      <c r="T3" s="41" t="s">
        <v>82</v>
      </c>
      <c r="U3" s="42" t="s">
        <v>83</v>
      </c>
      <c r="V3" s="41" t="s">
        <v>84</v>
      </c>
      <c r="W3" s="41" t="s">
        <v>85</v>
      </c>
      <c r="X3" s="41" t="s">
        <v>86</v>
      </c>
      <c r="Y3" s="42" t="s">
        <v>87</v>
      </c>
      <c r="Z3" s="42" t="s">
        <v>88</v>
      </c>
      <c r="AA3" s="41" t="s">
        <v>90</v>
      </c>
      <c r="AB3" s="28" t="s">
        <v>92</v>
      </c>
      <c r="AC3" s="28" t="s">
        <v>127</v>
      </c>
      <c r="AD3" s="43" t="s">
        <v>107</v>
      </c>
      <c r="AE3" s="18" t="s">
        <v>0</v>
      </c>
      <c r="AF3" s="44" t="s">
        <v>109</v>
      </c>
      <c r="AG3" s="34" t="s">
        <v>110</v>
      </c>
      <c r="AH3" s="34" t="s">
        <v>111</v>
      </c>
      <c r="AI3" s="34" t="s">
        <v>112</v>
      </c>
      <c r="AJ3" s="34" t="s">
        <v>113</v>
      </c>
      <c r="AK3" s="34" t="s">
        <v>114</v>
      </c>
      <c r="AL3" s="34" t="s">
        <v>115</v>
      </c>
      <c r="AM3" s="34" t="s">
        <v>117</v>
      </c>
      <c r="AN3" s="18" t="s">
        <v>0</v>
      </c>
      <c r="AO3" s="44" t="s">
        <v>109</v>
      </c>
      <c r="AP3" s="34" t="s">
        <v>110</v>
      </c>
      <c r="AQ3" s="34" t="s">
        <v>111</v>
      </c>
      <c r="AR3" s="34" t="s">
        <v>112</v>
      </c>
      <c r="AS3" s="34" t="s">
        <v>113</v>
      </c>
      <c r="AT3" s="34" t="s">
        <v>114</v>
      </c>
      <c r="AU3" s="34" t="s">
        <v>115</v>
      </c>
      <c r="AV3" s="34" t="s">
        <v>116</v>
      </c>
      <c r="AW3" s="18" t="s">
        <v>0</v>
      </c>
      <c r="AX3" s="20" t="s">
        <v>61</v>
      </c>
      <c r="AY3" s="20" t="s">
        <v>62</v>
      </c>
      <c r="AZ3" s="20" t="s">
        <v>63</v>
      </c>
      <c r="BA3" s="20" t="s">
        <v>64</v>
      </c>
      <c r="BB3" s="20" t="s">
        <v>65</v>
      </c>
      <c r="BC3" s="20" t="s">
        <v>66</v>
      </c>
      <c r="BD3" s="20" t="s">
        <v>67</v>
      </c>
      <c r="BE3" s="18" t="s">
        <v>0</v>
      </c>
      <c r="BF3" s="28" t="s">
        <v>68</v>
      </c>
      <c r="BG3" s="28" t="s">
        <v>69</v>
      </c>
      <c r="BH3" s="28" t="s">
        <v>70</v>
      </c>
      <c r="BI3" s="28" t="s">
        <v>71</v>
      </c>
      <c r="BJ3" s="28" t="s">
        <v>72</v>
      </c>
      <c r="BK3" s="28" t="s">
        <v>73</v>
      </c>
      <c r="BL3" s="28" t="s">
        <v>74</v>
      </c>
    </row>
    <row r="4" spans="1:64" s="52" customFormat="1" x14ac:dyDescent="0.3">
      <c r="A4" s="45" t="s">
        <v>1</v>
      </c>
      <c r="B4" s="16">
        <v>10</v>
      </c>
      <c r="C4" s="16">
        <v>10</v>
      </c>
      <c r="D4" s="16">
        <v>10</v>
      </c>
      <c r="E4" s="16">
        <v>10</v>
      </c>
      <c r="F4" s="16">
        <v>10</v>
      </c>
      <c r="G4" s="16">
        <v>10</v>
      </c>
      <c r="H4" s="16">
        <v>10</v>
      </c>
      <c r="I4" s="32">
        <f>SUM(B4:H4)</f>
        <v>70</v>
      </c>
      <c r="J4" s="67">
        <f t="shared" ref="J4:J47" si="0">IF(B4&lt;=-AG4,B4*AX4,-AG4*AX4)</f>
        <v>0</v>
      </c>
      <c r="K4" s="68">
        <f t="shared" ref="K4:K47" si="1">C4*AY4</f>
        <v>20</v>
      </c>
      <c r="L4" s="67">
        <f t="shared" ref="L4:L47" si="2">IF(D4&lt;=-AI4,D4*AZ4,-AI4*AZ4)</f>
        <v>20</v>
      </c>
      <c r="M4" s="67">
        <f t="shared" ref="M4:M47" si="3">IF(E4&lt;=-AJ4,E4*BA4,-AJ4*BA4)</f>
        <v>20</v>
      </c>
      <c r="N4" s="67">
        <f t="shared" ref="N4:N47" si="4">IF(F4&lt;=-AK4,F4*BB4,-AK4*BB4)</f>
        <v>30</v>
      </c>
      <c r="O4" s="67">
        <f t="shared" ref="O4:O47" si="5">IF(AU4&lt;&gt; "Geen aanbod in 2021",IF(G4&lt;=-AL4,G4*BC4,-AL4*BC4),IF(G4&lt;=Y$53,G4*BC4,Y$53*BC4))</f>
        <v>40</v>
      </c>
      <c r="P4" s="67">
        <f t="shared" ref="P4:P47" si="6">IF(AV4&lt;&gt; "Geen aanbod in 2021",IF(H4&lt;=-AM4,H4*BD4,-AM4*BD4),IF(H4&lt;=Z$53,H4*BD4,Z$53*BD4))</f>
        <v>40</v>
      </c>
      <c r="Q4" s="69">
        <f t="shared" ref="Q4:Q47" si="7">SUM(J4:P4)</f>
        <v>170</v>
      </c>
      <c r="R4" s="46">
        <f t="shared" ref="R4:R47" si="8">IF(I4&gt;0,Q4/I4,0)</f>
        <v>2.4285714285714284</v>
      </c>
      <c r="S4" s="46" t="str">
        <f t="shared" ref="S4:S47" si="9">IF(R4&gt;=$R$53,$S$53,IF(R4&gt;=$R$54,$S$54,IF(R4&gt;=$R$55,$S$55,IF(R4&gt;=$R$56,$S$56,$S$57))))</f>
        <v>C</v>
      </c>
      <c r="T4" s="67">
        <f t="shared" ref="T4:T47" si="10">IF(B4&lt;=-AG4,B4*BF4,-AG4*BF4)</f>
        <v>0</v>
      </c>
      <c r="U4" s="68">
        <f t="shared" ref="U4:U47" si="11">C4*BG4</f>
        <v>40</v>
      </c>
      <c r="V4" s="67">
        <f t="shared" ref="V4:V47" si="12">IF(D4&lt;=-AI4,D4*BH4,-AI4*BH4)</f>
        <v>40</v>
      </c>
      <c r="W4" s="67">
        <f t="shared" ref="W4:W47" si="13">IF(E4&lt;=-AJ4,E4*BI4,-AJ4*BI4)</f>
        <v>40</v>
      </c>
      <c r="X4" s="67">
        <f t="shared" ref="X4:X47" si="14">IF(F4&lt;=-AK4,F4*BJ4,-AK4*BJ4)</f>
        <v>40</v>
      </c>
      <c r="Y4" s="68">
        <f t="shared" ref="Y4:Y47" si="15">IF(AL4&lt;&gt; "Geen aanbod in 2021",IF(G4&lt;=-AL4,G4*BK4,-AL4*BK4),IF(G4&lt;=Y$53,G4*BK4,Y$53*BK4))</f>
        <v>40</v>
      </c>
      <c r="Z4" s="68">
        <f t="shared" ref="Z4:Z47" si="16">IF(AM4&lt;&gt; "Geen aanbod in 2021",IF(H4&lt;=-AM4,H4*BL4,-AM4*BL4),IF(H4&lt;=Z$53,H4*BL4,Z$53*BL4))</f>
        <v>40</v>
      </c>
      <c r="AA4" s="69">
        <f t="shared" ref="AA4:AA47" si="17">SUM(T4:Z4)</f>
        <v>240</v>
      </c>
      <c r="AB4" s="46">
        <f t="shared" ref="AB4:AB47" si="18">IF(I4&gt;0,AA4/I4,0)</f>
        <v>3.4285714285714284</v>
      </c>
      <c r="AC4" s="46" t="str">
        <f t="shared" ref="AC4:AC47" si="19">IF(AB4&gt;=$R$53,$S$53,IF(AB4&gt;=$R$54,$S$54,IF(AB4&gt;=$R$55,$S$55,IF(AB4&gt;=$R$56,$S$56,$S$57))))</f>
        <v>B</v>
      </c>
      <c r="AD4" s="31">
        <v>1</v>
      </c>
      <c r="AE4" s="45" t="s">
        <v>1</v>
      </c>
      <c r="AF4" s="47">
        <v>-3489.0644192065802</v>
      </c>
      <c r="AG4" s="47">
        <v>281.99109653700651</v>
      </c>
      <c r="AH4" s="47">
        <v>-176.35235862743414</v>
      </c>
      <c r="AI4" s="47">
        <v>-671.92562690971124</v>
      </c>
      <c r="AJ4" s="47">
        <v>-638.46076624388661</v>
      </c>
      <c r="AK4" s="47">
        <v>-1131.1630948514289</v>
      </c>
      <c r="AL4" s="47">
        <v>-326.31982133278643</v>
      </c>
      <c r="AM4" s="48">
        <v>-826.83384777833487</v>
      </c>
      <c r="AN4" s="45" t="s">
        <v>1</v>
      </c>
      <c r="AO4" s="49">
        <v>-9.1143655876507343E-2</v>
      </c>
      <c r="AP4" s="49">
        <v>2.8854540678301701E-2</v>
      </c>
      <c r="AQ4" s="49">
        <v>-7.0462837651827398E-2</v>
      </c>
      <c r="AR4" s="49">
        <v>-7.5198439948414741E-2</v>
      </c>
      <c r="AS4" s="49">
        <v>-8.5790859690859797E-2</v>
      </c>
      <c r="AT4" s="49">
        <v>-0.17367744185125028</v>
      </c>
      <c r="AU4" s="50">
        <v>-0.21038502742990126</v>
      </c>
      <c r="AV4" s="50">
        <v>-0.52872825434466264</v>
      </c>
      <c r="AW4" s="45" t="s">
        <v>1</v>
      </c>
      <c r="AX4" s="51">
        <f t="shared" ref="AX4:AX47" si="20">IF(AP4 = "Geen aanbod in 2021",4,IF(AP4&lt;AX$56,IF(AP4&lt;-AX$55,IF(AP4&lt;-AX$54,IF(AP4&lt;-AX$53,4,3),2),1),0))</f>
        <v>0</v>
      </c>
      <c r="AY4" s="51">
        <f t="shared" ref="AY4:AY47" si="21">IF(AQ4 = "Geen aanbod in 2021",4,IF(AQ4&lt;AY$56,IF(AQ4&lt;-AY$55,IF(AQ4&lt;-AY$54,IF(AQ4&lt;-AY$53,4,3),2),1),0))</f>
        <v>2</v>
      </c>
      <c r="AZ4" s="51">
        <f t="shared" ref="AZ4:AZ47" si="22">IF(AR4 = AZ$58,4,IF(AR4&lt;AZ$56,IF(AR4&lt;-AZ$55,IF(AR4&lt;-AZ$54,IF(AR4&lt;-AZ$53,4,3),2),1),0))</f>
        <v>2</v>
      </c>
      <c r="BA4" s="51">
        <f t="shared" ref="BA4:BA47" si="23">IF(AS4 = BA$58,4,IF(AS4&lt;BA$56,IF(AS4&lt;-BA$55,IF(AS4&lt;-BA$54,IF(AS4&lt;-BA$53,4,3),2),1),0))</f>
        <v>2</v>
      </c>
      <c r="BB4" s="51">
        <f t="shared" ref="BB4:BB47" si="24">IF(AT4 = BB$58,4,IF(AT4&lt;BB$56,IF(AT4&lt;-BB$55,IF(AT4&lt;-BB$54,IF(AT4&lt;-BB$53,4,3),2),1),0))</f>
        <v>3</v>
      </c>
      <c r="BC4" s="51">
        <f t="shared" ref="BC4:BC47" si="25">IF(AU4 = BC$58,4,IF(AU4&lt;BC$56,IF(AU4&lt;-BC$55,IF(AU4&lt;-BC$54,IF(AU4&lt;-BC$53,4,3),2),1),0))</f>
        <v>4</v>
      </c>
      <c r="BD4" s="51">
        <f>IF(AV4 = "Geen aanbod in 2021",4,IF(AV4&lt;0,IF(AV4&lt;-0.1,IF(AV4&lt;-0.2,IF(AV4&lt;-0.3,4,3),2),1),0))</f>
        <v>4</v>
      </c>
      <c r="BE4" s="45" t="s">
        <v>1</v>
      </c>
      <c r="BF4" s="51">
        <f t="shared" ref="BF4:BF47" si="26">IF(AG4&lt;=-BF$53,4,IF(AG4&lt;=-BF$54,3,IF(AG4&lt;=-BF$55,2,IF(AG4&lt;=BF$56,1,0))))</f>
        <v>0</v>
      </c>
      <c r="BG4" s="51">
        <f t="shared" ref="BG4:BG47" si="27">IF(AH4&lt;=-BG$53,4,IF(AH4&lt;=-BG$54,3,IF(AH4&lt;=-BG$55,2,IF(AH4&lt;=BG$56,1,0))))</f>
        <v>4</v>
      </c>
      <c r="BH4" s="51">
        <f t="shared" ref="BH4:BH47" si="28">IF(AI4&lt;=-BH$53,4,IF(AI4&lt;=-BH$54,3,IF(AI4&lt;=-BH$55,2,IF(AI4&lt;=BH$56,1,0))))</f>
        <v>4</v>
      </c>
      <c r="BI4" s="51">
        <f t="shared" ref="BI4:BI47" si="29">IF(AJ4&lt;=-BI$53,4,IF(AJ4&lt;=-BI$54,3,IF(AJ4&lt;=-BI$55,2,IF(AJ4&lt;=BI$56,1,0))))</f>
        <v>4</v>
      </c>
      <c r="BJ4" s="51">
        <f t="shared" ref="BJ4:BJ47" si="30">IF(AK4&lt;=-BJ$53,4,IF(AK4&lt;=-BJ$54,3,IF(AK4&lt;=-BJ$55,2,IF(AK4&lt;=BJ$56,1,0))))</f>
        <v>4</v>
      </c>
      <c r="BK4" s="51">
        <f t="shared" ref="BK4:BK47" si="31">IF(AL4 = BK$58,4,IF(AL4&lt;-BK$53,4,IF(AL4&lt;=-BK$54,3,IF(AL4&lt;=-BK$55,2,IF(AL4&lt;=BK$56,1,0)))))</f>
        <v>4</v>
      </c>
      <c r="BL4" s="51">
        <f t="shared" ref="BL4:BL47" si="32">IF(AM4 = BL$58,4,IF(AM4&lt;-BL$53,4,IF(AM4&lt;=-BL$54,3,IF(AM4&lt;=-BL$55,2,IF(AM4&lt;=BL$56,1,0)))))</f>
        <v>4</v>
      </c>
    </row>
    <row r="5" spans="1:64" s="52" customFormat="1" x14ac:dyDescent="0.3">
      <c r="A5" s="45" t="s">
        <v>2</v>
      </c>
      <c r="B5" s="16">
        <v>10</v>
      </c>
      <c r="C5" s="16">
        <v>10</v>
      </c>
      <c r="D5" s="16">
        <v>10</v>
      </c>
      <c r="E5" s="16">
        <v>10</v>
      </c>
      <c r="F5" s="16">
        <v>10</v>
      </c>
      <c r="G5" s="16">
        <v>10</v>
      </c>
      <c r="H5" s="16">
        <v>10</v>
      </c>
      <c r="I5" s="32">
        <f t="shared" ref="I5:I47" si="33">SUM(B5:H5)</f>
        <v>70</v>
      </c>
      <c r="J5" s="67">
        <f t="shared" si="0"/>
        <v>0</v>
      </c>
      <c r="K5" s="68">
        <f t="shared" si="1"/>
        <v>30</v>
      </c>
      <c r="L5" s="67">
        <f t="shared" si="2"/>
        <v>0</v>
      </c>
      <c r="M5" s="67">
        <f t="shared" si="3"/>
        <v>40</v>
      </c>
      <c r="N5" s="67">
        <f t="shared" si="4"/>
        <v>40</v>
      </c>
      <c r="O5" s="67">
        <f t="shared" si="5"/>
        <v>40</v>
      </c>
      <c r="P5" s="67">
        <f t="shared" si="6"/>
        <v>40</v>
      </c>
      <c r="Q5" s="69">
        <f t="shared" si="7"/>
        <v>190</v>
      </c>
      <c r="R5" s="46">
        <f t="shared" si="8"/>
        <v>2.7142857142857144</v>
      </c>
      <c r="S5" s="46" t="str">
        <f t="shared" si="9"/>
        <v>C</v>
      </c>
      <c r="T5" s="67">
        <f t="shared" si="10"/>
        <v>0</v>
      </c>
      <c r="U5" s="68">
        <f t="shared" si="11"/>
        <v>40</v>
      </c>
      <c r="V5" s="67">
        <f t="shared" si="12"/>
        <v>0</v>
      </c>
      <c r="W5" s="67">
        <f t="shared" si="13"/>
        <v>40</v>
      </c>
      <c r="X5" s="67">
        <f t="shared" si="14"/>
        <v>40</v>
      </c>
      <c r="Y5" s="68">
        <f t="shared" si="15"/>
        <v>40</v>
      </c>
      <c r="Z5" s="68">
        <f t="shared" si="16"/>
        <v>40</v>
      </c>
      <c r="AA5" s="69">
        <f t="shared" si="17"/>
        <v>200</v>
      </c>
      <c r="AB5" s="46">
        <f t="shared" si="18"/>
        <v>2.8571428571428572</v>
      </c>
      <c r="AC5" s="46" t="str">
        <f t="shared" si="19"/>
        <v>C</v>
      </c>
      <c r="AD5" s="31">
        <v>2</v>
      </c>
      <c r="AE5" s="45" t="s">
        <v>2</v>
      </c>
      <c r="AF5" s="47">
        <v>-416.61874022857137</v>
      </c>
      <c r="AG5" s="47">
        <v>124.29986203190629</v>
      </c>
      <c r="AH5" s="47">
        <v>-63.156356683545027</v>
      </c>
      <c r="AI5" s="47">
        <v>408.84640319854839</v>
      </c>
      <c r="AJ5" s="47">
        <v>-464.04713998492707</v>
      </c>
      <c r="AK5" s="47">
        <v>-365.56150879055349</v>
      </c>
      <c r="AL5" s="48" t="s">
        <v>52</v>
      </c>
      <c r="AM5" s="48">
        <v>-56.999999999999659</v>
      </c>
      <c r="AN5" s="45" t="s">
        <v>2</v>
      </c>
      <c r="AO5" s="49">
        <v>-5.7024485222705985E-2</v>
      </c>
      <c r="AP5" s="49">
        <v>5.9749140926871544E-2</v>
      </c>
      <c r="AQ5" s="49">
        <v>-0.134271742495607</v>
      </c>
      <c r="AR5" s="49">
        <v>0.18205596421801112</v>
      </c>
      <c r="AS5" s="49">
        <v>-0.44033045720269232</v>
      </c>
      <c r="AT5" s="49">
        <v>-0.25113138508626814</v>
      </c>
      <c r="AU5" s="50" t="s">
        <v>52</v>
      </c>
      <c r="AV5" s="50" t="s">
        <v>52</v>
      </c>
      <c r="AW5" s="45" t="s">
        <v>2</v>
      </c>
      <c r="AX5" s="51">
        <f t="shared" si="20"/>
        <v>0</v>
      </c>
      <c r="AY5" s="51">
        <f t="shared" si="21"/>
        <v>3</v>
      </c>
      <c r="AZ5" s="51">
        <f t="shared" si="22"/>
        <v>0</v>
      </c>
      <c r="BA5" s="51">
        <f t="shared" si="23"/>
        <v>4</v>
      </c>
      <c r="BB5" s="51">
        <f t="shared" si="24"/>
        <v>4</v>
      </c>
      <c r="BC5" s="51">
        <f t="shared" si="25"/>
        <v>4</v>
      </c>
      <c r="BD5" s="51">
        <f>IF(AV5 = "Geen aanbod in 2021",4,IF(AV5&lt;0,IF(AV5&lt;-0.1,IF(AV5&lt;-0.2,IF(AV5&lt;-0.3,4,3),2),1),0))</f>
        <v>4</v>
      </c>
      <c r="BE5" s="45" t="s">
        <v>2</v>
      </c>
      <c r="BF5" s="51">
        <f t="shared" si="26"/>
        <v>0</v>
      </c>
      <c r="BG5" s="51">
        <f t="shared" si="27"/>
        <v>4</v>
      </c>
      <c r="BH5" s="51">
        <f t="shared" si="28"/>
        <v>0</v>
      </c>
      <c r="BI5" s="51">
        <f t="shared" si="29"/>
        <v>4</v>
      </c>
      <c r="BJ5" s="51">
        <f t="shared" si="30"/>
        <v>4</v>
      </c>
      <c r="BK5" s="51">
        <f t="shared" si="31"/>
        <v>4</v>
      </c>
      <c r="BL5" s="51">
        <f t="shared" si="32"/>
        <v>4</v>
      </c>
    </row>
    <row r="6" spans="1:64" s="52" customFormat="1" x14ac:dyDescent="0.3">
      <c r="A6" s="45" t="s">
        <v>3</v>
      </c>
      <c r="B6" s="16">
        <v>10</v>
      </c>
      <c r="C6" s="16">
        <v>10</v>
      </c>
      <c r="D6" s="16">
        <v>10</v>
      </c>
      <c r="E6" s="16">
        <v>10</v>
      </c>
      <c r="F6" s="16">
        <v>10</v>
      </c>
      <c r="G6" s="16">
        <v>10</v>
      </c>
      <c r="H6" s="16">
        <v>10</v>
      </c>
      <c r="I6" s="32">
        <f t="shared" si="33"/>
        <v>70</v>
      </c>
      <c r="J6" s="67">
        <f t="shared" si="0"/>
        <v>0</v>
      </c>
      <c r="K6" s="68">
        <f t="shared" si="1"/>
        <v>10</v>
      </c>
      <c r="L6" s="67">
        <f t="shared" si="2"/>
        <v>20</v>
      </c>
      <c r="M6" s="67">
        <f t="shared" si="3"/>
        <v>40</v>
      </c>
      <c r="N6" s="67">
        <f t="shared" si="4"/>
        <v>40</v>
      </c>
      <c r="O6" s="67">
        <f t="shared" si="5"/>
        <v>40</v>
      </c>
      <c r="P6" s="67">
        <f t="shared" si="6"/>
        <v>40</v>
      </c>
      <c r="Q6" s="69">
        <f t="shared" si="7"/>
        <v>190</v>
      </c>
      <c r="R6" s="46">
        <f t="shared" si="8"/>
        <v>2.7142857142857144</v>
      </c>
      <c r="S6" s="46" t="str">
        <f t="shared" si="9"/>
        <v>C</v>
      </c>
      <c r="T6" s="67">
        <f t="shared" si="10"/>
        <v>0</v>
      </c>
      <c r="U6" s="68">
        <f t="shared" si="11"/>
        <v>20</v>
      </c>
      <c r="V6" s="67">
        <f t="shared" si="12"/>
        <v>20</v>
      </c>
      <c r="W6" s="67">
        <f t="shared" si="13"/>
        <v>40</v>
      </c>
      <c r="X6" s="67">
        <f t="shared" si="14"/>
        <v>40</v>
      </c>
      <c r="Y6" s="68">
        <f t="shared" si="15"/>
        <v>40</v>
      </c>
      <c r="Z6" s="68">
        <f t="shared" si="16"/>
        <v>40</v>
      </c>
      <c r="AA6" s="69">
        <f t="shared" si="17"/>
        <v>200</v>
      </c>
      <c r="AB6" s="46">
        <f t="shared" si="18"/>
        <v>2.8571428571428572</v>
      </c>
      <c r="AC6" s="46" t="str">
        <f t="shared" si="19"/>
        <v>C</v>
      </c>
      <c r="AD6" s="31">
        <v>3</v>
      </c>
      <c r="AE6" s="45" t="s">
        <v>3</v>
      </c>
      <c r="AF6" s="47">
        <v>-1821.5144815344538</v>
      </c>
      <c r="AG6" s="47">
        <v>79.720487483037232</v>
      </c>
      <c r="AH6" s="47">
        <v>-19.53450154691302</v>
      </c>
      <c r="AI6" s="47">
        <v>-173.62276152135109</v>
      </c>
      <c r="AJ6" s="47">
        <v>-677.5847766314273</v>
      </c>
      <c r="AK6" s="47">
        <v>-895.89865460579858</v>
      </c>
      <c r="AL6" s="48">
        <v>-44.398860754492922</v>
      </c>
      <c r="AM6" s="48">
        <v>-90.195413957508464</v>
      </c>
      <c r="AN6" s="45" t="s">
        <v>3</v>
      </c>
      <c r="AO6" s="49">
        <v>-0.1651907267041704</v>
      </c>
      <c r="AP6" s="49">
        <v>2.5389511254321057E-2</v>
      </c>
      <c r="AQ6" s="49">
        <v>-2.8515974940514121E-2</v>
      </c>
      <c r="AR6" s="49">
        <v>-7.2083042400506878E-2</v>
      </c>
      <c r="AS6" s="49">
        <v>-0.30773795048938901</v>
      </c>
      <c r="AT6" s="49">
        <v>-0.36517178599237737</v>
      </c>
      <c r="AU6" s="50">
        <v>-0.81976888600677744</v>
      </c>
      <c r="AV6" s="50">
        <v>-1.0762586896112869</v>
      </c>
      <c r="AW6" s="45" t="s">
        <v>3</v>
      </c>
      <c r="AX6" s="51">
        <f t="shared" si="20"/>
        <v>0</v>
      </c>
      <c r="AY6" s="51">
        <f t="shared" si="21"/>
        <v>1</v>
      </c>
      <c r="AZ6" s="51">
        <f t="shared" si="22"/>
        <v>2</v>
      </c>
      <c r="BA6" s="51">
        <f t="shared" si="23"/>
        <v>4</v>
      </c>
      <c r="BB6" s="51">
        <f t="shared" si="24"/>
        <v>4</v>
      </c>
      <c r="BC6" s="51">
        <f t="shared" si="25"/>
        <v>4</v>
      </c>
      <c r="BD6" s="51">
        <f t="shared" ref="BD6:BD47" si="34">IF(AV6 = BD$58,4,IF(AV6&lt;BD$56,IF(AV6&lt;-BD$55,IF(AV6&lt;-BD$54,IF(AV6&lt;-BD$53,4,3),2),1),0))</f>
        <v>4</v>
      </c>
      <c r="BE6" s="45" t="s">
        <v>3</v>
      </c>
      <c r="BF6" s="51">
        <f t="shared" si="26"/>
        <v>0</v>
      </c>
      <c r="BG6" s="51">
        <f t="shared" si="27"/>
        <v>2</v>
      </c>
      <c r="BH6" s="51">
        <f t="shared" si="28"/>
        <v>2</v>
      </c>
      <c r="BI6" s="51">
        <f t="shared" si="29"/>
        <v>4</v>
      </c>
      <c r="BJ6" s="51">
        <f t="shared" si="30"/>
        <v>4</v>
      </c>
      <c r="BK6" s="51">
        <f t="shared" si="31"/>
        <v>4</v>
      </c>
      <c r="BL6" s="51">
        <f t="shared" si="32"/>
        <v>4</v>
      </c>
    </row>
    <row r="7" spans="1:64" s="52" customFormat="1" x14ac:dyDescent="0.3">
      <c r="A7" s="45" t="s">
        <v>4</v>
      </c>
      <c r="B7" s="16">
        <v>10</v>
      </c>
      <c r="C7" s="16">
        <v>10</v>
      </c>
      <c r="D7" s="16">
        <v>10</v>
      </c>
      <c r="E7" s="16">
        <v>10</v>
      </c>
      <c r="F7" s="16">
        <v>10</v>
      </c>
      <c r="G7" s="16">
        <v>10</v>
      </c>
      <c r="H7" s="16">
        <v>10</v>
      </c>
      <c r="I7" s="32">
        <f t="shared" si="33"/>
        <v>70</v>
      </c>
      <c r="J7" s="67">
        <f t="shared" si="0"/>
        <v>10</v>
      </c>
      <c r="K7" s="68">
        <f t="shared" si="1"/>
        <v>0</v>
      </c>
      <c r="L7" s="67">
        <f t="shared" si="2"/>
        <v>0</v>
      </c>
      <c r="M7" s="67">
        <f t="shared" si="3"/>
        <v>0</v>
      </c>
      <c r="N7" s="67">
        <f t="shared" si="4"/>
        <v>0</v>
      </c>
      <c r="O7" s="67">
        <f t="shared" si="5"/>
        <v>40</v>
      </c>
      <c r="P7" s="67">
        <f t="shared" si="6"/>
        <v>0</v>
      </c>
      <c r="Q7" s="69">
        <f t="shared" si="7"/>
        <v>50</v>
      </c>
      <c r="R7" s="46">
        <f t="shared" si="8"/>
        <v>0.7142857142857143</v>
      </c>
      <c r="S7" s="46" t="str">
        <f t="shared" si="9"/>
        <v>E</v>
      </c>
      <c r="T7" s="67">
        <f t="shared" si="10"/>
        <v>10</v>
      </c>
      <c r="U7" s="68">
        <f t="shared" si="11"/>
        <v>0</v>
      </c>
      <c r="V7" s="67">
        <f t="shared" si="12"/>
        <v>0</v>
      </c>
      <c r="W7" s="67">
        <f t="shared" si="13"/>
        <v>0</v>
      </c>
      <c r="X7" s="67">
        <f t="shared" si="14"/>
        <v>0</v>
      </c>
      <c r="Y7" s="68">
        <f t="shared" si="15"/>
        <v>40</v>
      </c>
      <c r="Z7" s="68">
        <f t="shared" si="16"/>
        <v>0</v>
      </c>
      <c r="AA7" s="69">
        <f t="shared" si="17"/>
        <v>50</v>
      </c>
      <c r="AB7" s="46">
        <f t="shared" si="18"/>
        <v>0.7142857142857143</v>
      </c>
      <c r="AC7" s="46" t="str">
        <f t="shared" si="19"/>
        <v>E</v>
      </c>
      <c r="AD7" s="31">
        <v>4</v>
      </c>
      <c r="AE7" s="45" t="s">
        <v>4</v>
      </c>
      <c r="AF7" s="47">
        <v>406.37143020657368</v>
      </c>
      <c r="AG7" s="47">
        <v>-87.894788622341366</v>
      </c>
      <c r="AH7" s="47">
        <v>11.422046732804176</v>
      </c>
      <c r="AI7" s="47">
        <v>105.31559191182009</v>
      </c>
      <c r="AJ7" s="47">
        <v>317.23664181714753</v>
      </c>
      <c r="AK7" s="47">
        <v>58.633313030215959</v>
      </c>
      <c r="AL7" s="48" t="s">
        <v>52</v>
      </c>
      <c r="AM7" s="48">
        <v>1.6586253369272868</v>
      </c>
      <c r="AN7" s="45" t="s">
        <v>4</v>
      </c>
      <c r="AO7" s="49">
        <v>5.3714670053612641E-2</v>
      </c>
      <c r="AP7" s="49">
        <v>-4.7105046813340712E-2</v>
      </c>
      <c r="AQ7" s="49">
        <v>2.924262548149132E-2</v>
      </c>
      <c r="AR7" s="49">
        <v>6.615164346134754E-2</v>
      </c>
      <c r="AS7" s="49">
        <v>0.18743572481311691</v>
      </c>
      <c r="AT7" s="49">
        <v>3.1045195410399063E-2</v>
      </c>
      <c r="AU7" s="50" t="s">
        <v>52</v>
      </c>
      <c r="AV7" s="50">
        <v>1.2226464279789443E-2</v>
      </c>
      <c r="AW7" s="45" t="s">
        <v>4</v>
      </c>
      <c r="AX7" s="51">
        <f t="shared" si="20"/>
        <v>1</v>
      </c>
      <c r="AY7" s="51">
        <f t="shared" si="21"/>
        <v>0</v>
      </c>
      <c r="AZ7" s="51">
        <f t="shared" si="22"/>
        <v>0</v>
      </c>
      <c r="BA7" s="51">
        <f t="shared" si="23"/>
        <v>0</v>
      </c>
      <c r="BB7" s="51">
        <f t="shared" si="24"/>
        <v>0</v>
      </c>
      <c r="BC7" s="51">
        <f t="shared" si="25"/>
        <v>4</v>
      </c>
      <c r="BD7" s="51">
        <f t="shared" si="34"/>
        <v>0</v>
      </c>
      <c r="BE7" s="45" t="s">
        <v>4</v>
      </c>
      <c r="BF7" s="51">
        <f t="shared" si="26"/>
        <v>1</v>
      </c>
      <c r="BG7" s="51">
        <f t="shared" si="27"/>
        <v>0</v>
      </c>
      <c r="BH7" s="51">
        <f t="shared" si="28"/>
        <v>0</v>
      </c>
      <c r="BI7" s="51">
        <f t="shared" si="29"/>
        <v>0</v>
      </c>
      <c r="BJ7" s="51">
        <f t="shared" si="30"/>
        <v>0</v>
      </c>
      <c r="BK7" s="51">
        <f t="shared" si="31"/>
        <v>4</v>
      </c>
      <c r="BL7" s="51">
        <f t="shared" si="32"/>
        <v>0</v>
      </c>
    </row>
    <row r="8" spans="1:64" s="52" customFormat="1" x14ac:dyDescent="0.3">
      <c r="A8" s="45" t="s">
        <v>5</v>
      </c>
      <c r="B8" s="16">
        <v>10</v>
      </c>
      <c r="C8" s="16">
        <v>10</v>
      </c>
      <c r="D8" s="16">
        <v>10</v>
      </c>
      <c r="E8" s="16">
        <v>10</v>
      </c>
      <c r="F8" s="16">
        <v>10</v>
      </c>
      <c r="G8" s="16">
        <v>10</v>
      </c>
      <c r="H8" s="16">
        <v>10</v>
      </c>
      <c r="I8" s="32">
        <f t="shared" si="33"/>
        <v>70</v>
      </c>
      <c r="J8" s="67">
        <f t="shared" si="0"/>
        <v>20</v>
      </c>
      <c r="K8" s="68">
        <f t="shared" si="1"/>
        <v>30</v>
      </c>
      <c r="L8" s="67">
        <f t="shared" si="2"/>
        <v>40</v>
      </c>
      <c r="M8" s="67">
        <f t="shared" si="3"/>
        <v>30</v>
      </c>
      <c r="N8" s="67">
        <f t="shared" si="4"/>
        <v>40</v>
      </c>
      <c r="O8" s="67">
        <f t="shared" si="5"/>
        <v>40</v>
      </c>
      <c r="P8" s="67">
        <f t="shared" si="6"/>
        <v>40</v>
      </c>
      <c r="Q8" s="69">
        <f t="shared" si="7"/>
        <v>240</v>
      </c>
      <c r="R8" s="46">
        <f t="shared" si="8"/>
        <v>3.4285714285714284</v>
      </c>
      <c r="S8" s="46" t="str">
        <f t="shared" si="9"/>
        <v>B</v>
      </c>
      <c r="T8" s="67">
        <f t="shared" si="10"/>
        <v>30</v>
      </c>
      <c r="U8" s="68">
        <f t="shared" si="11"/>
        <v>40</v>
      </c>
      <c r="V8" s="67">
        <f t="shared" si="12"/>
        <v>40</v>
      </c>
      <c r="W8" s="67">
        <f t="shared" si="13"/>
        <v>30</v>
      </c>
      <c r="X8" s="67">
        <f t="shared" si="14"/>
        <v>40</v>
      </c>
      <c r="Y8" s="68">
        <f t="shared" si="15"/>
        <v>40</v>
      </c>
      <c r="Z8" s="68">
        <f t="shared" si="16"/>
        <v>40</v>
      </c>
      <c r="AA8" s="69">
        <f t="shared" si="17"/>
        <v>260</v>
      </c>
      <c r="AB8" s="46">
        <f t="shared" si="18"/>
        <v>3.7142857142857144</v>
      </c>
      <c r="AC8" s="46" t="str">
        <f t="shared" si="19"/>
        <v>B</v>
      </c>
      <c r="AD8" s="31">
        <v>5</v>
      </c>
      <c r="AE8" s="45" t="s">
        <v>5</v>
      </c>
      <c r="AF8" s="47">
        <v>-1711.0172755836556</v>
      </c>
      <c r="AG8" s="47">
        <v>-225.8945928626863</v>
      </c>
      <c r="AH8" s="47">
        <v>-86.128406766282637</v>
      </c>
      <c r="AI8" s="47">
        <v>-465.14886855360055</v>
      </c>
      <c r="AJ8" s="47">
        <v>-206.46565637654408</v>
      </c>
      <c r="AK8" s="47">
        <v>-602.92333986149833</v>
      </c>
      <c r="AL8" s="48" t="s">
        <v>52</v>
      </c>
      <c r="AM8" s="48">
        <v>-124.45641116304375</v>
      </c>
      <c r="AN8" s="45" t="s">
        <v>5</v>
      </c>
      <c r="AO8" s="49">
        <v>-0.19377357000398351</v>
      </c>
      <c r="AP8" s="49">
        <v>-9.4007092606408396E-2</v>
      </c>
      <c r="AQ8" s="49">
        <v>-0.17122115009424724</v>
      </c>
      <c r="AR8" s="49">
        <v>-0.21959934340082332</v>
      </c>
      <c r="AS8" s="49">
        <v>-0.13061202616203313</v>
      </c>
      <c r="AT8" s="49">
        <v>-0.32405890909556578</v>
      </c>
      <c r="AU8" s="50" t="s">
        <v>52</v>
      </c>
      <c r="AV8" s="50">
        <v>-0.34140337390135156</v>
      </c>
      <c r="AW8" s="45" t="s">
        <v>5</v>
      </c>
      <c r="AX8" s="51">
        <f t="shared" si="20"/>
        <v>2</v>
      </c>
      <c r="AY8" s="51">
        <f t="shared" si="21"/>
        <v>3</v>
      </c>
      <c r="AZ8" s="51">
        <f t="shared" si="22"/>
        <v>4</v>
      </c>
      <c r="BA8" s="51">
        <f t="shared" si="23"/>
        <v>3</v>
      </c>
      <c r="BB8" s="51">
        <f t="shared" si="24"/>
        <v>4</v>
      </c>
      <c r="BC8" s="51">
        <f t="shared" si="25"/>
        <v>4</v>
      </c>
      <c r="BD8" s="51">
        <f t="shared" si="34"/>
        <v>4</v>
      </c>
      <c r="BE8" s="45" t="s">
        <v>5</v>
      </c>
      <c r="BF8" s="51">
        <f t="shared" si="26"/>
        <v>3</v>
      </c>
      <c r="BG8" s="51">
        <f t="shared" si="27"/>
        <v>4</v>
      </c>
      <c r="BH8" s="51">
        <f t="shared" si="28"/>
        <v>4</v>
      </c>
      <c r="BI8" s="51">
        <f t="shared" si="29"/>
        <v>3</v>
      </c>
      <c r="BJ8" s="51">
        <f t="shared" si="30"/>
        <v>4</v>
      </c>
      <c r="BK8" s="51">
        <f t="shared" si="31"/>
        <v>4</v>
      </c>
      <c r="BL8" s="51">
        <f t="shared" si="32"/>
        <v>4</v>
      </c>
    </row>
    <row r="9" spans="1:64" s="52" customFormat="1" x14ac:dyDescent="0.3">
      <c r="A9" s="45" t="s">
        <v>6</v>
      </c>
      <c r="B9" s="16">
        <v>10</v>
      </c>
      <c r="C9" s="16">
        <v>10</v>
      </c>
      <c r="D9" s="16">
        <v>10</v>
      </c>
      <c r="E9" s="16">
        <v>10</v>
      </c>
      <c r="F9" s="16">
        <v>10</v>
      </c>
      <c r="G9" s="16">
        <v>10</v>
      </c>
      <c r="H9" s="16">
        <v>10</v>
      </c>
      <c r="I9" s="32">
        <f t="shared" si="33"/>
        <v>70</v>
      </c>
      <c r="J9" s="67">
        <f t="shared" si="0"/>
        <v>10</v>
      </c>
      <c r="K9" s="68">
        <f t="shared" si="1"/>
        <v>40</v>
      </c>
      <c r="L9" s="67">
        <f t="shared" si="2"/>
        <v>0</v>
      </c>
      <c r="M9" s="67">
        <f t="shared" si="3"/>
        <v>20</v>
      </c>
      <c r="N9" s="67">
        <f t="shared" si="4"/>
        <v>20</v>
      </c>
      <c r="O9" s="67">
        <f t="shared" si="5"/>
        <v>0</v>
      </c>
      <c r="P9" s="67">
        <f t="shared" si="6"/>
        <v>40</v>
      </c>
      <c r="Q9" s="69">
        <f t="shared" si="7"/>
        <v>130</v>
      </c>
      <c r="R9" s="46">
        <f t="shared" si="8"/>
        <v>1.8571428571428572</v>
      </c>
      <c r="S9" s="46" t="str">
        <f t="shared" si="9"/>
        <v>D</v>
      </c>
      <c r="T9" s="67">
        <f t="shared" si="10"/>
        <v>10</v>
      </c>
      <c r="U9" s="68">
        <f t="shared" si="11"/>
        <v>40</v>
      </c>
      <c r="V9" s="67">
        <f t="shared" si="12"/>
        <v>0</v>
      </c>
      <c r="W9" s="67">
        <f t="shared" si="13"/>
        <v>30</v>
      </c>
      <c r="X9" s="67">
        <f t="shared" si="14"/>
        <v>30</v>
      </c>
      <c r="Y9" s="68">
        <f t="shared" si="15"/>
        <v>0</v>
      </c>
      <c r="Z9" s="68">
        <f t="shared" si="16"/>
        <v>30</v>
      </c>
      <c r="AA9" s="69">
        <f t="shared" si="17"/>
        <v>140</v>
      </c>
      <c r="AB9" s="46">
        <f t="shared" si="18"/>
        <v>2</v>
      </c>
      <c r="AC9" s="46" t="str">
        <f t="shared" si="19"/>
        <v>C</v>
      </c>
      <c r="AD9" s="31">
        <v>6</v>
      </c>
      <c r="AE9" s="45" t="s">
        <v>6</v>
      </c>
      <c r="AF9" s="47">
        <v>-626.85824544930438</v>
      </c>
      <c r="AG9" s="47">
        <v>-50.111190939953303</v>
      </c>
      <c r="AH9" s="47">
        <v>-145.92233428708346</v>
      </c>
      <c r="AI9" s="47">
        <v>12.918966883749079</v>
      </c>
      <c r="AJ9" s="47">
        <v>-210.46378499682851</v>
      </c>
      <c r="AK9" s="47">
        <v>-274.98518992185518</v>
      </c>
      <c r="AL9" s="48">
        <v>67.905287812663204</v>
      </c>
      <c r="AM9" s="48">
        <v>-26.199999999996351</v>
      </c>
      <c r="AN9" s="45" t="s">
        <v>6</v>
      </c>
      <c r="AO9" s="49">
        <v>-3.7188714628605318E-2</v>
      </c>
      <c r="AP9" s="49">
        <v>-1.0094405453601237E-2</v>
      </c>
      <c r="AQ9" s="49">
        <v>-0.23320982183988115</v>
      </c>
      <c r="AR9" s="49">
        <v>2.4882648750372128E-3</v>
      </c>
      <c r="AS9" s="49">
        <v>-9.0160954765786866E-2</v>
      </c>
      <c r="AT9" s="49">
        <v>-7.7304975830472966E-2</v>
      </c>
      <c r="AU9" s="50">
        <v>0.37115229478071171</v>
      </c>
      <c r="AV9" s="50" t="s">
        <v>52</v>
      </c>
      <c r="AW9" s="45" t="s">
        <v>6</v>
      </c>
      <c r="AX9" s="51">
        <f t="shared" si="20"/>
        <v>1</v>
      </c>
      <c r="AY9" s="51">
        <f t="shared" si="21"/>
        <v>4</v>
      </c>
      <c r="AZ9" s="51">
        <f t="shared" si="22"/>
        <v>0</v>
      </c>
      <c r="BA9" s="51">
        <f t="shared" si="23"/>
        <v>2</v>
      </c>
      <c r="BB9" s="51">
        <f t="shared" si="24"/>
        <v>2</v>
      </c>
      <c r="BC9" s="51">
        <f t="shared" si="25"/>
        <v>0</v>
      </c>
      <c r="BD9" s="51">
        <f t="shared" si="34"/>
        <v>4</v>
      </c>
      <c r="BE9" s="45" t="s">
        <v>6</v>
      </c>
      <c r="BF9" s="51">
        <f t="shared" si="26"/>
        <v>1</v>
      </c>
      <c r="BG9" s="51">
        <f t="shared" si="27"/>
        <v>4</v>
      </c>
      <c r="BH9" s="51">
        <f t="shared" si="28"/>
        <v>0</v>
      </c>
      <c r="BI9" s="51">
        <f t="shared" si="29"/>
        <v>3</v>
      </c>
      <c r="BJ9" s="51">
        <f t="shared" si="30"/>
        <v>3</v>
      </c>
      <c r="BK9" s="51">
        <f t="shared" si="31"/>
        <v>0</v>
      </c>
      <c r="BL9" s="51">
        <f t="shared" si="32"/>
        <v>3</v>
      </c>
    </row>
    <row r="10" spans="1:64" s="52" customFormat="1" x14ac:dyDescent="0.3">
      <c r="A10" s="45" t="s">
        <v>7</v>
      </c>
      <c r="B10" s="16">
        <v>10</v>
      </c>
      <c r="C10" s="16">
        <v>10</v>
      </c>
      <c r="D10" s="16">
        <v>10</v>
      </c>
      <c r="E10" s="16">
        <v>10</v>
      </c>
      <c r="F10" s="16">
        <v>10</v>
      </c>
      <c r="G10" s="16">
        <v>10</v>
      </c>
      <c r="H10" s="16">
        <v>10</v>
      </c>
      <c r="I10" s="32">
        <f t="shared" si="33"/>
        <v>70</v>
      </c>
      <c r="J10" s="67">
        <f t="shared" si="0"/>
        <v>0</v>
      </c>
      <c r="K10" s="68">
        <f t="shared" si="1"/>
        <v>0</v>
      </c>
      <c r="L10" s="67">
        <f t="shared" si="2"/>
        <v>20</v>
      </c>
      <c r="M10" s="67">
        <f t="shared" si="3"/>
        <v>40</v>
      </c>
      <c r="N10" s="67">
        <f t="shared" si="4"/>
        <v>40</v>
      </c>
      <c r="O10" s="67">
        <f t="shared" si="5"/>
        <v>40</v>
      </c>
      <c r="P10" s="67">
        <f t="shared" si="6"/>
        <v>40</v>
      </c>
      <c r="Q10" s="69">
        <f t="shared" si="7"/>
        <v>180</v>
      </c>
      <c r="R10" s="46">
        <f t="shared" si="8"/>
        <v>2.5714285714285716</v>
      </c>
      <c r="S10" s="46" t="str">
        <f t="shared" si="9"/>
        <v>C</v>
      </c>
      <c r="T10" s="67">
        <f t="shared" si="10"/>
        <v>0</v>
      </c>
      <c r="U10" s="68">
        <f t="shared" si="11"/>
        <v>0</v>
      </c>
      <c r="V10" s="67">
        <f t="shared" si="12"/>
        <v>30</v>
      </c>
      <c r="W10" s="67">
        <f t="shared" si="13"/>
        <v>40</v>
      </c>
      <c r="X10" s="67">
        <f t="shared" si="14"/>
        <v>40</v>
      </c>
      <c r="Y10" s="68">
        <f t="shared" si="15"/>
        <v>40</v>
      </c>
      <c r="Z10" s="68">
        <f t="shared" si="16"/>
        <v>40</v>
      </c>
      <c r="AA10" s="69">
        <f t="shared" si="17"/>
        <v>190</v>
      </c>
      <c r="AB10" s="46">
        <f t="shared" si="18"/>
        <v>2.7142857142857144</v>
      </c>
      <c r="AC10" s="46" t="str">
        <f t="shared" si="19"/>
        <v>C</v>
      </c>
      <c r="AD10" s="31">
        <v>7</v>
      </c>
      <c r="AE10" s="45" t="s">
        <v>7</v>
      </c>
      <c r="AF10" s="47">
        <v>-1938.9179591859902</v>
      </c>
      <c r="AG10" s="47">
        <v>679.35801078797977</v>
      </c>
      <c r="AH10" s="47">
        <v>109.14597164814791</v>
      </c>
      <c r="AI10" s="47">
        <v>-365.6837271889359</v>
      </c>
      <c r="AJ10" s="47">
        <v>-512.26385684727984</v>
      </c>
      <c r="AK10" s="47">
        <v>-1356.2127776859406</v>
      </c>
      <c r="AL10" s="48">
        <v>-196.39324638039173</v>
      </c>
      <c r="AM10" s="48">
        <v>-296.86833351957046</v>
      </c>
      <c r="AN10" s="45" t="s">
        <v>7</v>
      </c>
      <c r="AO10" s="49">
        <v>-9.8262146815283183E-2</v>
      </c>
      <c r="AP10" s="49">
        <v>0.10638512275044636</v>
      </c>
      <c r="AQ10" s="49">
        <v>0.11801244555383442</v>
      </c>
      <c r="AR10" s="49">
        <v>-6.0709481650027167E-2</v>
      </c>
      <c r="AS10" s="49">
        <v>-0.21425248678275782</v>
      </c>
      <c r="AT10" s="49">
        <v>-0.40274005628939841</v>
      </c>
      <c r="AU10" s="50">
        <v>-1.0510440908674028</v>
      </c>
      <c r="AV10" s="50">
        <v>-0.6558717727991874</v>
      </c>
      <c r="AW10" s="45" t="s">
        <v>7</v>
      </c>
      <c r="AX10" s="51">
        <f t="shared" si="20"/>
        <v>0</v>
      </c>
      <c r="AY10" s="51">
        <f t="shared" si="21"/>
        <v>0</v>
      </c>
      <c r="AZ10" s="51">
        <f t="shared" si="22"/>
        <v>2</v>
      </c>
      <c r="BA10" s="51">
        <f t="shared" si="23"/>
        <v>4</v>
      </c>
      <c r="BB10" s="51">
        <f t="shared" si="24"/>
        <v>4</v>
      </c>
      <c r="BC10" s="51">
        <f t="shared" si="25"/>
        <v>4</v>
      </c>
      <c r="BD10" s="51">
        <f t="shared" si="34"/>
        <v>4</v>
      </c>
      <c r="BE10" s="45" t="s">
        <v>7</v>
      </c>
      <c r="BF10" s="51">
        <f t="shared" si="26"/>
        <v>0</v>
      </c>
      <c r="BG10" s="51">
        <f t="shared" si="27"/>
        <v>0</v>
      </c>
      <c r="BH10" s="51">
        <f t="shared" si="28"/>
        <v>3</v>
      </c>
      <c r="BI10" s="51">
        <f t="shared" si="29"/>
        <v>4</v>
      </c>
      <c r="BJ10" s="51">
        <f t="shared" si="30"/>
        <v>4</v>
      </c>
      <c r="BK10" s="51">
        <f t="shared" si="31"/>
        <v>4</v>
      </c>
      <c r="BL10" s="51">
        <f t="shared" si="32"/>
        <v>4</v>
      </c>
    </row>
    <row r="11" spans="1:64" s="52" customFormat="1" x14ac:dyDescent="0.3">
      <c r="A11" s="45" t="s">
        <v>8</v>
      </c>
      <c r="B11" s="16">
        <v>10</v>
      </c>
      <c r="C11" s="16">
        <v>10</v>
      </c>
      <c r="D11" s="16">
        <v>10</v>
      </c>
      <c r="E11" s="16">
        <v>10</v>
      </c>
      <c r="F11" s="16">
        <v>10</v>
      </c>
      <c r="G11" s="16">
        <v>10</v>
      </c>
      <c r="H11" s="16">
        <v>10</v>
      </c>
      <c r="I11" s="32">
        <f t="shared" si="33"/>
        <v>70</v>
      </c>
      <c r="J11" s="67">
        <f t="shared" si="0"/>
        <v>0</v>
      </c>
      <c r="K11" s="68">
        <f t="shared" si="1"/>
        <v>30</v>
      </c>
      <c r="L11" s="67">
        <f t="shared" si="2"/>
        <v>0</v>
      </c>
      <c r="M11" s="67">
        <f t="shared" si="3"/>
        <v>0</v>
      </c>
      <c r="N11" s="67">
        <f t="shared" si="4"/>
        <v>30</v>
      </c>
      <c r="O11" s="67">
        <f t="shared" si="5"/>
        <v>40</v>
      </c>
      <c r="P11" s="67">
        <f t="shared" si="6"/>
        <v>40</v>
      </c>
      <c r="Q11" s="69">
        <f t="shared" si="7"/>
        <v>140</v>
      </c>
      <c r="R11" s="46">
        <f t="shared" si="8"/>
        <v>2</v>
      </c>
      <c r="S11" s="46" t="str">
        <f t="shared" si="9"/>
        <v>C</v>
      </c>
      <c r="T11" s="67">
        <f t="shared" si="10"/>
        <v>0</v>
      </c>
      <c r="U11" s="68">
        <f t="shared" si="11"/>
        <v>30</v>
      </c>
      <c r="V11" s="67">
        <f t="shared" si="12"/>
        <v>0</v>
      </c>
      <c r="W11" s="67">
        <f t="shared" si="13"/>
        <v>0</v>
      </c>
      <c r="X11" s="67">
        <f t="shared" si="14"/>
        <v>30</v>
      </c>
      <c r="Y11" s="68">
        <f t="shared" si="15"/>
        <v>40</v>
      </c>
      <c r="Z11" s="68">
        <f t="shared" si="16"/>
        <v>40</v>
      </c>
      <c r="AA11" s="69">
        <f t="shared" si="17"/>
        <v>140</v>
      </c>
      <c r="AB11" s="46">
        <f t="shared" si="18"/>
        <v>2</v>
      </c>
      <c r="AC11" s="46" t="str">
        <f t="shared" si="19"/>
        <v>C</v>
      </c>
      <c r="AD11" s="31">
        <v>8</v>
      </c>
      <c r="AE11" s="45" t="s">
        <v>8</v>
      </c>
      <c r="AF11" s="47">
        <v>292.28005843136907</v>
      </c>
      <c r="AG11" s="47">
        <v>191.66703102918564</v>
      </c>
      <c r="AH11" s="47">
        <v>-34.659045657312305</v>
      </c>
      <c r="AI11" s="47">
        <v>252.63211129021283</v>
      </c>
      <c r="AJ11" s="47">
        <v>74.691011518950177</v>
      </c>
      <c r="AK11" s="47">
        <v>-151.05104974966707</v>
      </c>
      <c r="AL11" s="48" t="s">
        <v>52</v>
      </c>
      <c r="AM11" s="48">
        <v>-41.000000000000284</v>
      </c>
      <c r="AN11" s="45" t="s">
        <v>8</v>
      </c>
      <c r="AO11" s="49">
        <v>5.5468689306747337E-2</v>
      </c>
      <c r="AP11" s="49">
        <v>0.12813009191710414</v>
      </c>
      <c r="AQ11" s="49">
        <v>-0.15962374863869677</v>
      </c>
      <c r="AR11" s="49">
        <v>0.18588783378882873</v>
      </c>
      <c r="AS11" s="49">
        <v>7.9107669295029742E-2</v>
      </c>
      <c r="AT11" s="49">
        <v>-0.12054706056909038</v>
      </c>
      <c r="AU11" s="50" t="s">
        <v>52</v>
      </c>
      <c r="AV11" s="50" t="s">
        <v>52</v>
      </c>
      <c r="AW11" s="45" t="s">
        <v>8</v>
      </c>
      <c r="AX11" s="51">
        <f t="shared" si="20"/>
        <v>0</v>
      </c>
      <c r="AY11" s="51">
        <f t="shared" si="21"/>
        <v>3</v>
      </c>
      <c r="AZ11" s="51">
        <f t="shared" si="22"/>
        <v>0</v>
      </c>
      <c r="BA11" s="51">
        <f t="shared" si="23"/>
        <v>0</v>
      </c>
      <c r="BB11" s="51">
        <f t="shared" si="24"/>
        <v>3</v>
      </c>
      <c r="BC11" s="51">
        <f t="shared" si="25"/>
        <v>4</v>
      </c>
      <c r="BD11" s="51">
        <f t="shared" si="34"/>
        <v>4</v>
      </c>
      <c r="BE11" s="45" t="s">
        <v>8</v>
      </c>
      <c r="BF11" s="51">
        <f t="shared" si="26"/>
        <v>0</v>
      </c>
      <c r="BG11" s="51">
        <f t="shared" si="27"/>
        <v>3</v>
      </c>
      <c r="BH11" s="51">
        <f t="shared" si="28"/>
        <v>0</v>
      </c>
      <c r="BI11" s="51">
        <f t="shared" si="29"/>
        <v>0</v>
      </c>
      <c r="BJ11" s="51">
        <f t="shared" si="30"/>
        <v>3</v>
      </c>
      <c r="BK11" s="51">
        <f t="shared" si="31"/>
        <v>4</v>
      </c>
      <c r="BL11" s="51">
        <f t="shared" si="32"/>
        <v>4</v>
      </c>
    </row>
    <row r="12" spans="1:64" s="52" customFormat="1" x14ac:dyDescent="0.3">
      <c r="A12" s="45" t="s">
        <v>9</v>
      </c>
      <c r="B12" s="16">
        <v>10</v>
      </c>
      <c r="C12" s="16">
        <v>10</v>
      </c>
      <c r="D12" s="16">
        <v>10</v>
      </c>
      <c r="E12" s="16">
        <v>10</v>
      </c>
      <c r="F12" s="16">
        <v>10</v>
      </c>
      <c r="G12" s="16">
        <v>10</v>
      </c>
      <c r="H12" s="16">
        <v>10</v>
      </c>
      <c r="I12" s="32">
        <f t="shared" si="33"/>
        <v>70</v>
      </c>
      <c r="J12" s="67">
        <f t="shared" si="0"/>
        <v>20</v>
      </c>
      <c r="K12" s="68">
        <f t="shared" si="1"/>
        <v>0</v>
      </c>
      <c r="L12" s="67">
        <f t="shared" si="2"/>
        <v>30</v>
      </c>
      <c r="M12" s="67">
        <f t="shared" si="3"/>
        <v>0</v>
      </c>
      <c r="N12" s="67">
        <f t="shared" si="4"/>
        <v>40</v>
      </c>
      <c r="O12" s="67">
        <f t="shared" si="5"/>
        <v>40</v>
      </c>
      <c r="P12" s="67">
        <f t="shared" si="6"/>
        <v>40</v>
      </c>
      <c r="Q12" s="69">
        <f t="shared" si="7"/>
        <v>170</v>
      </c>
      <c r="R12" s="46">
        <f t="shared" si="8"/>
        <v>2.4285714285714284</v>
      </c>
      <c r="S12" s="46" t="str">
        <f t="shared" si="9"/>
        <v>C</v>
      </c>
      <c r="T12" s="67">
        <f t="shared" si="10"/>
        <v>20</v>
      </c>
      <c r="U12" s="68">
        <f t="shared" si="11"/>
        <v>0</v>
      </c>
      <c r="V12" s="67">
        <f t="shared" si="12"/>
        <v>30</v>
      </c>
      <c r="W12" s="67">
        <f t="shared" si="13"/>
        <v>0</v>
      </c>
      <c r="X12" s="67">
        <f t="shared" si="14"/>
        <v>30</v>
      </c>
      <c r="Y12" s="68">
        <f t="shared" si="15"/>
        <v>30</v>
      </c>
      <c r="Z12" s="68">
        <f t="shared" si="16"/>
        <v>20</v>
      </c>
      <c r="AA12" s="69">
        <f t="shared" si="17"/>
        <v>130</v>
      </c>
      <c r="AB12" s="46">
        <f t="shared" si="18"/>
        <v>1.8571428571428572</v>
      </c>
      <c r="AC12" s="46" t="str">
        <f t="shared" si="19"/>
        <v>D</v>
      </c>
      <c r="AD12" s="31">
        <v>9</v>
      </c>
      <c r="AE12" s="45" t="s">
        <v>9</v>
      </c>
      <c r="AF12" s="47">
        <v>-819.77252568522817</v>
      </c>
      <c r="AG12" s="47">
        <v>-198.22262176076583</v>
      </c>
      <c r="AH12" s="47">
        <v>38.45233740522707</v>
      </c>
      <c r="AI12" s="47">
        <v>-354.09464612408419</v>
      </c>
      <c r="AJ12" s="47">
        <v>8.2173599864596554</v>
      </c>
      <c r="AK12" s="47">
        <v>-272.12495519206436</v>
      </c>
      <c r="AL12" s="48">
        <v>-29</v>
      </c>
      <c r="AM12" s="48">
        <v>-13.000000000000568</v>
      </c>
      <c r="AN12" s="45" t="s">
        <v>9</v>
      </c>
      <c r="AO12" s="49">
        <v>-9.359580084887896E-2</v>
      </c>
      <c r="AP12" s="49">
        <v>-6.9624165182480796E-2</v>
      </c>
      <c r="AQ12" s="49">
        <v>0.12144979235084659</v>
      </c>
      <c r="AR12" s="49">
        <v>-0.10551845518223613</v>
      </c>
      <c r="AS12" s="49">
        <v>9.02108155674077E-3</v>
      </c>
      <c r="AT12" s="49">
        <v>-0.20486228829943035</v>
      </c>
      <c r="AU12" s="50" t="s">
        <v>52</v>
      </c>
      <c r="AV12" s="50" t="s">
        <v>52</v>
      </c>
      <c r="AW12" s="45" t="s">
        <v>9</v>
      </c>
      <c r="AX12" s="51">
        <f t="shared" si="20"/>
        <v>2</v>
      </c>
      <c r="AY12" s="51">
        <f t="shared" si="21"/>
        <v>0</v>
      </c>
      <c r="AZ12" s="51">
        <f t="shared" si="22"/>
        <v>3</v>
      </c>
      <c r="BA12" s="51">
        <f t="shared" si="23"/>
        <v>0</v>
      </c>
      <c r="BB12" s="51">
        <f t="shared" si="24"/>
        <v>4</v>
      </c>
      <c r="BC12" s="51">
        <f t="shared" si="25"/>
        <v>4</v>
      </c>
      <c r="BD12" s="51">
        <f t="shared" si="34"/>
        <v>4</v>
      </c>
      <c r="BE12" s="45" t="s">
        <v>9</v>
      </c>
      <c r="BF12" s="51">
        <f t="shared" si="26"/>
        <v>2</v>
      </c>
      <c r="BG12" s="51">
        <f t="shared" si="27"/>
        <v>0</v>
      </c>
      <c r="BH12" s="51">
        <f t="shared" si="28"/>
        <v>3</v>
      </c>
      <c r="BI12" s="51">
        <f t="shared" si="29"/>
        <v>0</v>
      </c>
      <c r="BJ12" s="51">
        <f t="shared" si="30"/>
        <v>3</v>
      </c>
      <c r="BK12" s="51">
        <f t="shared" si="31"/>
        <v>3</v>
      </c>
      <c r="BL12" s="51">
        <f t="shared" si="32"/>
        <v>2</v>
      </c>
    </row>
    <row r="13" spans="1:64" s="52" customFormat="1" x14ac:dyDescent="0.3">
      <c r="A13" s="45" t="s">
        <v>10</v>
      </c>
      <c r="B13" s="16">
        <v>10</v>
      </c>
      <c r="C13" s="16">
        <v>10</v>
      </c>
      <c r="D13" s="16">
        <v>10</v>
      </c>
      <c r="E13" s="16">
        <v>10</v>
      </c>
      <c r="F13" s="16">
        <v>10</v>
      </c>
      <c r="G13" s="16">
        <v>10</v>
      </c>
      <c r="H13" s="16">
        <v>10</v>
      </c>
      <c r="I13" s="32">
        <f t="shared" si="33"/>
        <v>70</v>
      </c>
      <c r="J13" s="67">
        <f t="shared" si="0"/>
        <v>0</v>
      </c>
      <c r="K13" s="68">
        <f t="shared" si="1"/>
        <v>10</v>
      </c>
      <c r="L13" s="67">
        <f t="shared" si="2"/>
        <v>40</v>
      </c>
      <c r="M13" s="67">
        <f t="shared" si="3"/>
        <v>40</v>
      </c>
      <c r="N13" s="67">
        <f t="shared" si="4"/>
        <v>40</v>
      </c>
      <c r="O13" s="67">
        <f t="shared" si="5"/>
        <v>40</v>
      </c>
      <c r="P13" s="67">
        <f t="shared" si="6"/>
        <v>0</v>
      </c>
      <c r="Q13" s="69">
        <f t="shared" si="7"/>
        <v>170</v>
      </c>
      <c r="R13" s="46">
        <f t="shared" si="8"/>
        <v>2.4285714285714284</v>
      </c>
      <c r="S13" s="46" t="str">
        <f t="shared" si="9"/>
        <v>C</v>
      </c>
      <c r="T13" s="67">
        <f t="shared" si="10"/>
        <v>0</v>
      </c>
      <c r="U13" s="68">
        <f t="shared" si="11"/>
        <v>20</v>
      </c>
      <c r="V13" s="67">
        <f t="shared" si="12"/>
        <v>40</v>
      </c>
      <c r="W13" s="67">
        <f t="shared" si="13"/>
        <v>40</v>
      </c>
      <c r="X13" s="67">
        <f t="shared" si="14"/>
        <v>40</v>
      </c>
      <c r="Y13" s="68">
        <f t="shared" si="15"/>
        <v>40</v>
      </c>
      <c r="Z13" s="68">
        <f t="shared" si="16"/>
        <v>0</v>
      </c>
      <c r="AA13" s="69">
        <f t="shared" si="17"/>
        <v>180</v>
      </c>
      <c r="AB13" s="46">
        <f t="shared" si="18"/>
        <v>2.5714285714285716</v>
      </c>
      <c r="AC13" s="46" t="str">
        <f t="shared" si="19"/>
        <v>C</v>
      </c>
      <c r="AD13" s="31">
        <v>10</v>
      </c>
      <c r="AE13" s="45" t="s">
        <v>10</v>
      </c>
      <c r="AF13" s="47">
        <v>-809.4950647360838</v>
      </c>
      <c r="AG13" s="47">
        <v>462.65366195443687</v>
      </c>
      <c r="AH13" s="47">
        <v>-15.12284010806269</v>
      </c>
      <c r="AI13" s="47">
        <v>-469.74813145148391</v>
      </c>
      <c r="AJ13" s="47">
        <v>-344.92348107339399</v>
      </c>
      <c r="AK13" s="47">
        <v>-390.53521822547941</v>
      </c>
      <c r="AL13" s="48">
        <v>-210.61781848676742</v>
      </c>
      <c r="AM13" s="48">
        <v>158.79876265466677</v>
      </c>
      <c r="AN13" s="45" t="s">
        <v>10</v>
      </c>
      <c r="AO13" s="49">
        <v>-8.4179868824919249E-2</v>
      </c>
      <c r="AP13" s="49">
        <v>0.15344320322834859</v>
      </c>
      <c r="AQ13" s="49">
        <v>-3.3045622368299915E-2</v>
      </c>
      <c r="AR13" s="49">
        <v>-0.24036943798079238</v>
      </c>
      <c r="AS13" s="49">
        <v>-0.2671890140004658</v>
      </c>
      <c r="AT13" s="49">
        <v>-0.20735407181931495</v>
      </c>
      <c r="AU13" s="50">
        <v>-0.90766790930768526</v>
      </c>
      <c r="AV13" s="50">
        <v>0.2028602627272181</v>
      </c>
      <c r="AW13" s="45" t="s">
        <v>10</v>
      </c>
      <c r="AX13" s="51">
        <f t="shared" si="20"/>
        <v>0</v>
      </c>
      <c r="AY13" s="51">
        <f t="shared" si="21"/>
        <v>1</v>
      </c>
      <c r="AZ13" s="51">
        <f t="shared" si="22"/>
        <v>4</v>
      </c>
      <c r="BA13" s="51">
        <f t="shared" si="23"/>
        <v>4</v>
      </c>
      <c r="BB13" s="51">
        <f t="shared" si="24"/>
        <v>4</v>
      </c>
      <c r="BC13" s="51">
        <f t="shared" si="25"/>
        <v>4</v>
      </c>
      <c r="BD13" s="51">
        <f t="shared" si="34"/>
        <v>0</v>
      </c>
      <c r="BE13" s="45" t="s">
        <v>10</v>
      </c>
      <c r="BF13" s="51">
        <f t="shared" si="26"/>
        <v>0</v>
      </c>
      <c r="BG13" s="51">
        <f t="shared" si="27"/>
        <v>2</v>
      </c>
      <c r="BH13" s="51">
        <f t="shared" si="28"/>
        <v>4</v>
      </c>
      <c r="BI13" s="51">
        <f t="shared" si="29"/>
        <v>4</v>
      </c>
      <c r="BJ13" s="51">
        <f t="shared" si="30"/>
        <v>4</v>
      </c>
      <c r="BK13" s="51">
        <f t="shared" si="31"/>
        <v>4</v>
      </c>
      <c r="BL13" s="51">
        <f t="shared" si="32"/>
        <v>0</v>
      </c>
    </row>
    <row r="14" spans="1:64" s="52" customFormat="1" x14ac:dyDescent="0.3">
      <c r="A14" s="45" t="s">
        <v>11</v>
      </c>
      <c r="B14" s="16">
        <v>10</v>
      </c>
      <c r="C14" s="16">
        <v>10</v>
      </c>
      <c r="D14" s="16">
        <v>10</v>
      </c>
      <c r="E14" s="16">
        <v>10</v>
      </c>
      <c r="F14" s="16">
        <v>10</v>
      </c>
      <c r="G14" s="16">
        <v>10</v>
      </c>
      <c r="H14" s="16">
        <v>10</v>
      </c>
      <c r="I14" s="32">
        <f t="shared" si="33"/>
        <v>70</v>
      </c>
      <c r="J14" s="67">
        <f t="shared" si="0"/>
        <v>0</v>
      </c>
      <c r="K14" s="68">
        <f t="shared" si="1"/>
        <v>0</v>
      </c>
      <c r="L14" s="67">
        <f t="shared" si="2"/>
        <v>0</v>
      </c>
      <c r="M14" s="67">
        <f t="shared" si="3"/>
        <v>0</v>
      </c>
      <c r="N14" s="67">
        <f t="shared" si="4"/>
        <v>10</v>
      </c>
      <c r="O14" s="67">
        <f t="shared" si="5"/>
        <v>40</v>
      </c>
      <c r="P14" s="67">
        <f t="shared" si="6"/>
        <v>40</v>
      </c>
      <c r="Q14" s="69">
        <f t="shared" si="7"/>
        <v>90</v>
      </c>
      <c r="R14" s="46">
        <f t="shared" si="8"/>
        <v>1.2857142857142858</v>
      </c>
      <c r="S14" s="46" t="str">
        <f t="shared" si="9"/>
        <v>D</v>
      </c>
      <c r="T14" s="67">
        <f t="shared" si="10"/>
        <v>0</v>
      </c>
      <c r="U14" s="68">
        <f t="shared" si="11"/>
        <v>0</v>
      </c>
      <c r="V14" s="67">
        <f t="shared" si="12"/>
        <v>0</v>
      </c>
      <c r="W14" s="67">
        <f t="shared" si="13"/>
        <v>0</v>
      </c>
      <c r="X14" s="67">
        <f t="shared" si="14"/>
        <v>10</v>
      </c>
      <c r="Y14" s="68">
        <f t="shared" si="15"/>
        <v>40</v>
      </c>
      <c r="Z14" s="68">
        <f t="shared" si="16"/>
        <v>40</v>
      </c>
      <c r="AA14" s="69">
        <f t="shared" si="17"/>
        <v>90</v>
      </c>
      <c r="AB14" s="46">
        <f t="shared" si="18"/>
        <v>1.2857142857142858</v>
      </c>
      <c r="AC14" s="46" t="str">
        <f t="shared" si="19"/>
        <v>D</v>
      </c>
      <c r="AD14" s="31">
        <v>11</v>
      </c>
      <c r="AE14" s="45" t="s">
        <v>11</v>
      </c>
      <c r="AF14" s="47">
        <v>289.24738867467386</v>
      </c>
      <c r="AG14" s="47">
        <v>127.35370965011384</v>
      </c>
      <c r="AH14" s="47">
        <v>18.264045610143626</v>
      </c>
      <c r="AI14" s="47">
        <v>54.770534193001367</v>
      </c>
      <c r="AJ14" s="47">
        <v>213.74560380705543</v>
      </c>
      <c r="AK14" s="47">
        <v>-19.344277834730065</v>
      </c>
      <c r="AL14" s="48">
        <v>-58.277659821774506</v>
      </c>
      <c r="AM14" s="48">
        <v>-47.264566929135839</v>
      </c>
      <c r="AN14" s="45" t="s">
        <v>11</v>
      </c>
      <c r="AO14" s="49">
        <v>4.9148731097453886E-2</v>
      </c>
      <c r="AP14" s="49">
        <v>8.2988740246965398E-2</v>
      </c>
      <c r="AQ14" s="49">
        <v>6.2779282773822401E-2</v>
      </c>
      <c r="AR14" s="49">
        <v>3.5413549840095662E-2</v>
      </c>
      <c r="AS14" s="49">
        <v>0.19073039160240426</v>
      </c>
      <c r="AT14" s="49">
        <v>-1.4991578218649312E-2</v>
      </c>
      <c r="AU14" s="50">
        <v>-0.78452360685506761</v>
      </c>
      <c r="AV14" s="50">
        <v>-1.7041221894164531</v>
      </c>
      <c r="AW14" s="45" t="s">
        <v>11</v>
      </c>
      <c r="AX14" s="51">
        <f t="shared" si="20"/>
        <v>0</v>
      </c>
      <c r="AY14" s="51">
        <f t="shared" si="21"/>
        <v>0</v>
      </c>
      <c r="AZ14" s="51">
        <f t="shared" si="22"/>
        <v>0</v>
      </c>
      <c r="BA14" s="51">
        <f t="shared" si="23"/>
        <v>0</v>
      </c>
      <c r="BB14" s="51">
        <f t="shared" si="24"/>
        <v>1</v>
      </c>
      <c r="BC14" s="51">
        <f t="shared" si="25"/>
        <v>4</v>
      </c>
      <c r="BD14" s="51">
        <f t="shared" si="34"/>
        <v>4</v>
      </c>
      <c r="BE14" s="45" t="s">
        <v>11</v>
      </c>
      <c r="BF14" s="51">
        <f t="shared" si="26"/>
        <v>0</v>
      </c>
      <c r="BG14" s="51">
        <f t="shared" si="27"/>
        <v>0</v>
      </c>
      <c r="BH14" s="51">
        <f t="shared" si="28"/>
        <v>0</v>
      </c>
      <c r="BI14" s="51">
        <f t="shared" si="29"/>
        <v>0</v>
      </c>
      <c r="BJ14" s="51">
        <f t="shared" si="30"/>
        <v>1</v>
      </c>
      <c r="BK14" s="51">
        <f t="shared" si="31"/>
        <v>4</v>
      </c>
      <c r="BL14" s="51">
        <f t="shared" si="32"/>
        <v>4</v>
      </c>
    </row>
    <row r="15" spans="1:64" s="52" customFormat="1" x14ac:dyDescent="0.3">
      <c r="A15" s="45" t="s">
        <v>12</v>
      </c>
      <c r="B15" s="16">
        <v>10</v>
      </c>
      <c r="C15" s="16">
        <v>10</v>
      </c>
      <c r="D15" s="16">
        <v>10</v>
      </c>
      <c r="E15" s="16">
        <v>10</v>
      </c>
      <c r="F15" s="16">
        <v>10</v>
      </c>
      <c r="G15" s="16">
        <v>10</v>
      </c>
      <c r="H15" s="16">
        <v>10</v>
      </c>
      <c r="I15" s="32">
        <f t="shared" si="33"/>
        <v>70</v>
      </c>
      <c r="J15" s="67">
        <f t="shared" si="0"/>
        <v>0</v>
      </c>
      <c r="K15" s="68">
        <f t="shared" si="1"/>
        <v>10</v>
      </c>
      <c r="L15" s="67">
        <f t="shared" si="2"/>
        <v>0</v>
      </c>
      <c r="M15" s="67">
        <f t="shared" si="3"/>
        <v>40</v>
      </c>
      <c r="N15" s="67">
        <f t="shared" si="4"/>
        <v>40</v>
      </c>
      <c r="O15" s="67">
        <f t="shared" si="5"/>
        <v>40</v>
      </c>
      <c r="P15" s="67">
        <f t="shared" si="6"/>
        <v>40</v>
      </c>
      <c r="Q15" s="69">
        <f t="shared" si="7"/>
        <v>170</v>
      </c>
      <c r="R15" s="46">
        <f t="shared" si="8"/>
        <v>2.4285714285714284</v>
      </c>
      <c r="S15" s="46" t="str">
        <f t="shared" si="9"/>
        <v>C</v>
      </c>
      <c r="T15" s="67">
        <f t="shared" si="10"/>
        <v>0</v>
      </c>
      <c r="U15" s="68">
        <f t="shared" si="11"/>
        <v>20</v>
      </c>
      <c r="V15" s="67">
        <f t="shared" si="12"/>
        <v>0</v>
      </c>
      <c r="W15" s="67">
        <f t="shared" si="13"/>
        <v>40</v>
      </c>
      <c r="X15" s="67">
        <f t="shared" si="14"/>
        <v>40</v>
      </c>
      <c r="Y15" s="68">
        <f t="shared" si="15"/>
        <v>40</v>
      </c>
      <c r="Z15" s="68">
        <f t="shared" si="16"/>
        <v>40</v>
      </c>
      <c r="AA15" s="69">
        <f t="shared" si="17"/>
        <v>180</v>
      </c>
      <c r="AB15" s="46">
        <f t="shared" si="18"/>
        <v>2.5714285714285716</v>
      </c>
      <c r="AC15" s="46" t="str">
        <f t="shared" si="19"/>
        <v>C</v>
      </c>
      <c r="AD15" s="31">
        <v>12</v>
      </c>
      <c r="AE15" s="45" t="s">
        <v>12</v>
      </c>
      <c r="AF15" s="47">
        <v>-1451.3382228931241</v>
      </c>
      <c r="AG15" s="47">
        <v>63.434200367689115</v>
      </c>
      <c r="AH15" s="47">
        <v>-16.484686865707431</v>
      </c>
      <c r="AI15" s="47">
        <v>9.2810704786652423</v>
      </c>
      <c r="AJ15" s="47">
        <v>-451.60209938592675</v>
      </c>
      <c r="AK15" s="47">
        <v>-1056.1667074878437</v>
      </c>
      <c r="AL15" s="48" t="s">
        <v>52</v>
      </c>
      <c r="AM15" s="48" t="s">
        <v>52</v>
      </c>
      <c r="AN15" s="45" t="s">
        <v>12</v>
      </c>
      <c r="AO15" s="49">
        <v>-0.12328043522110312</v>
      </c>
      <c r="AP15" s="49">
        <v>1.5560873403087051E-2</v>
      </c>
      <c r="AQ15" s="49">
        <v>-2.9511346644445765E-2</v>
      </c>
      <c r="AR15" s="49">
        <v>2.2543463735414842E-3</v>
      </c>
      <c r="AS15" s="49">
        <v>-0.40351791579895152</v>
      </c>
      <c r="AT15" s="49">
        <v>-0.55552070168044998</v>
      </c>
      <c r="AU15" s="50" t="s">
        <v>52</v>
      </c>
      <c r="AV15" s="50" t="s">
        <v>52</v>
      </c>
      <c r="AW15" s="45" t="s">
        <v>12</v>
      </c>
      <c r="AX15" s="51">
        <f t="shared" si="20"/>
        <v>0</v>
      </c>
      <c r="AY15" s="51">
        <f t="shared" si="21"/>
        <v>1</v>
      </c>
      <c r="AZ15" s="51">
        <f t="shared" si="22"/>
        <v>0</v>
      </c>
      <c r="BA15" s="51">
        <f t="shared" si="23"/>
        <v>4</v>
      </c>
      <c r="BB15" s="51">
        <f t="shared" si="24"/>
        <v>4</v>
      </c>
      <c r="BC15" s="51">
        <f t="shared" si="25"/>
        <v>4</v>
      </c>
      <c r="BD15" s="51">
        <f t="shared" si="34"/>
        <v>4</v>
      </c>
      <c r="BE15" s="45" t="s">
        <v>12</v>
      </c>
      <c r="BF15" s="51">
        <f t="shared" si="26"/>
        <v>0</v>
      </c>
      <c r="BG15" s="51">
        <f t="shared" si="27"/>
        <v>2</v>
      </c>
      <c r="BH15" s="51">
        <f t="shared" si="28"/>
        <v>0</v>
      </c>
      <c r="BI15" s="51">
        <f t="shared" si="29"/>
        <v>4</v>
      </c>
      <c r="BJ15" s="51">
        <f t="shared" si="30"/>
        <v>4</v>
      </c>
      <c r="BK15" s="51">
        <f t="shared" si="31"/>
        <v>4</v>
      </c>
      <c r="BL15" s="51">
        <f t="shared" si="32"/>
        <v>4</v>
      </c>
    </row>
    <row r="16" spans="1:64" s="52" customFormat="1" x14ac:dyDescent="0.3">
      <c r="A16" s="45" t="s">
        <v>13</v>
      </c>
      <c r="B16" s="16">
        <v>10</v>
      </c>
      <c r="C16" s="16">
        <v>10</v>
      </c>
      <c r="D16" s="16">
        <v>10</v>
      </c>
      <c r="E16" s="16">
        <v>10</v>
      </c>
      <c r="F16" s="16">
        <v>10</v>
      </c>
      <c r="G16" s="16">
        <v>10</v>
      </c>
      <c r="H16" s="16">
        <v>10</v>
      </c>
      <c r="I16" s="32">
        <f t="shared" si="33"/>
        <v>70</v>
      </c>
      <c r="J16" s="67">
        <f t="shared" si="0"/>
        <v>0</v>
      </c>
      <c r="K16" s="68">
        <f t="shared" si="1"/>
        <v>40</v>
      </c>
      <c r="L16" s="67">
        <f t="shared" si="2"/>
        <v>30</v>
      </c>
      <c r="M16" s="67">
        <f t="shared" si="3"/>
        <v>40</v>
      </c>
      <c r="N16" s="67">
        <f t="shared" si="4"/>
        <v>40</v>
      </c>
      <c r="O16" s="67">
        <f t="shared" si="5"/>
        <v>40</v>
      </c>
      <c r="P16" s="67">
        <f t="shared" si="6"/>
        <v>40</v>
      </c>
      <c r="Q16" s="69">
        <f t="shared" si="7"/>
        <v>230</v>
      </c>
      <c r="R16" s="46">
        <f t="shared" si="8"/>
        <v>3.2857142857142856</v>
      </c>
      <c r="S16" s="46" t="str">
        <f t="shared" si="9"/>
        <v>B</v>
      </c>
      <c r="T16" s="67">
        <f t="shared" si="10"/>
        <v>0</v>
      </c>
      <c r="U16" s="68">
        <f t="shared" si="11"/>
        <v>40</v>
      </c>
      <c r="V16" s="67">
        <f t="shared" si="12"/>
        <v>40</v>
      </c>
      <c r="W16" s="67">
        <f t="shared" si="13"/>
        <v>40</v>
      </c>
      <c r="X16" s="67">
        <f t="shared" si="14"/>
        <v>40</v>
      </c>
      <c r="Y16" s="68">
        <f t="shared" si="15"/>
        <v>40</v>
      </c>
      <c r="Z16" s="68">
        <f t="shared" si="16"/>
        <v>40</v>
      </c>
      <c r="AA16" s="69">
        <f t="shared" si="17"/>
        <v>240</v>
      </c>
      <c r="AB16" s="46">
        <f t="shared" si="18"/>
        <v>3.4285714285714284</v>
      </c>
      <c r="AC16" s="46" t="str">
        <f t="shared" si="19"/>
        <v>B</v>
      </c>
      <c r="AD16" s="31">
        <v>13</v>
      </c>
      <c r="AE16" s="45" t="s">
        <v>13</v>
      </c>
      <c r="AF16" s="47">
        <v>-2871.4758951921976</v>
      </c>
      <c r="AG16" s="47">
        <v>777.11618206650553</v>
      </c>
      <c r="AH16" s="47">
        <v>-269.14054380335102</v>
      </c>
      <c r="AI16" s="47">
        <v>-998.6256643707809</v>
      </c>
      <c r="AJ16" s="47">
        <v>-718.13970883020238</v>
      </c>
      <c r="AK16" s="47">
        <v>-1062.0515690802122</v>
      </c>
      <c r="AL16" s="48">
        <v>-243.70318279175251</v>
      </c>
      <c r="AM16" s="48">
        <v>-356.93140838240515</v>
      </c>
      <c r="AN16" s="45" t="s">
        <v>13</v>
      </c>
      <c r="AO16" s="49">
        <v>-0.15680944125610949</v>
      </c>
      <c r="AP16" s="49">
        <v>0.10940659461267797</v>
      </c>
      <c r="AQ16" s="49">
        <v>-0.40209736089489345</v>
      </c>
      <c r="AR16" s="49">
        <v>-0.16542390046669128</v>
      </c>
      <c r="AS16" s="49">
        <v>-0.40021353487796701</v>
      </c>
      <c r="AT16" s="49">
        <v>-0.65504043566890147</v>
      </c>
      <c r="AU16" s="50">
        <v>-0.35183753424940878</v>
      </c>
      <c r="AV16" s="50">
        <v>-0.905092101333694</v>
      </c>
      <c r="AW16" s="45" t="s">
        <v>13</v>
      </c>
      <c r="AX16" s="51">
        <f t="shared" si="20"/>
        <v>0</v>
      </c>
      <c r="AY16" s="51">
        <f t="shared" si="21"/>
        <v>4</v>
      </c>
      <c r="AZ16" s="51">
        <f t="shared" si="22"/>
        <v>3</v>
      </c>
      <c r="BA16" s="51">
        <f t="shared" si="23"/>
        <v>4</v>
      </c>
      <c r="BB16" s="51">
        <f t="shared" si="24"/>
        <v>4</v>
      </c>
      <c r="BC16" s="51">
        <f t="shared" si="25"/>
        <v>4</v>
      </c>
      <c r="BD16" s="51">
        <f t="shared" si="34"/>
        <v>4</v>
      </c>
      <c r="BE16" s="45" t="s">
        <v>13</v>
      </c>
      <c r="BF16" s="51">
        <f t="shared" si="26"/>
        <v>0</v>
      </c>
      <c r="BG16" s="51">
        <f t="shared" si="27"/>
        <v>4</v>
      </c>
      <c r="BH16" s="51">
        <f t="shared" si="28"/>
        <v>4</v>
      </c>
      <c r="BI16" s="51">
        <f t="shared" si="29"/>
        <v>4</v>
      </c>
      <c r="BJ16" s="51">
        <f t="shared" si="30"/>
        <v>4</v>
      </c>
      <c r="BK16" s="51">
        <f t="shared" si="31"/>
        <v>4</v>
      </c>
      <c r="BL16" s="51">
        <f t="shared" si="32"/>
        <v>4</v>
      </c>
    </row>
    <row r="17" spans="1:64" x14ac:dyDescent="0.3">
      <c r="A17" s="45" t="s">
        <v>14</v>
      </c>
      <c r="B17" s="16">
        <v>10</v>
      </c>
      <c r="C17" s="16">
        <v>10</v>
      </c>
      <c r="D17" s="16">
        <v>10</v>
      </c>
      <c r="E17" s="16">
        <v>10</v>
      </c>
      <c r="F17" s="16">
        <v>10</v>
      </c>
      <c r="G17" s="16">
        <v>10</v>
      </c>
      <c r="H17" s="16">
        <v>10</v>
      </c>
      <c r="I17" s="32">
        <f t="shared" si="33"/>
        <v>70</v>
      </c>
      <c r="J17" s="67">
        <f t="shared" si="0"/>
        <v>0</v>
      </c>
      <c r="K17" s="68">
        <f t="shared" si="1"/>
        <v>0</v>
      </c>
      <c r="L17" s="67">
        <f t="shared" si="2"/>
        <v>0</v>
      </c>
      <c r="M17" s="67">
        <f t="shared" si="3"/>
        <v>30</v>
      </c>
      <c r="N17" s="67">
        <f t="shared" si="4"/>
        <v>0</v>
      </c>
      <c r="O17" s="67">
        <f t="shared" si="5"/>
        <v>40</v>
      </c>
      <c r="P17" s="67">
        <f t="shared" si="6"/>
        <v>0</v>
      </c>
      <c r="Q17" s="69">
        <f t="shared" si="7"/>
        <v>70</v>
      </c>
      <c r="R17" s="46">
        <f t="shared" si="8"/>
        <v>1</v>
      </c>
      <c r="S17" s="46" t="str">
        <f t="shared" si="9"/>
        <v>D</v>
      </c>
      <c r="T17" s="67">
        <f t="shared" si="10"/>
        <v>0</v>
      </c>
      <c r="U17" s="68">
        <f t="shared" si="11"/>
        <v>0</v>
      </c>
      <c r="V17" s="67">
        <f t="shared" si="12"/>
        <v>0</v>
      </c>
      <c r="W17" s="67">
        <f t="shared" si="13"/>
        <v>30</v>
      </c>
      <c r="X17" s="67">
        <f t="shared" si="14"/>
        <v>0</v>
      </c>
      <c r="Y17" s="68">
        <f t="shared" si="15"/>
        <v>30</v>
      </c>
      <c r="Z17" s="68">
        <f t="shared" si="16"/>
        <v>0</v>
      </c>
      <c r="AA17" s="69">
        <f t="shared" si="17"/>
        <v>60</v>
      </c>
      <c r="AB17" s="46">
        <f t="shared" si="18"/>
        <v>0.8571428571428571</v>
      </c>
      <c r="AC17" s="46" t="str">
        <f t="shared" si="19"/>
        <v>E</v>
      </c>
      <c r="AD17" s="31">
        <v>14</v>
      </c>
      <c r="AE17" s="45" t="s">
        <v>14</v>
      </c>
      <c r="AF17" s="47">
        <v>549.23779262838616</v>
      </c>
      <c r="AG17" s="47">
        <v>149.23983359571434</v>
      </c>
      <c r="AH17" s="47">
        <v>23.916596324175146</v>
      </c>
      <c r="AI17" s="47">
        <v>374.45214657311431</v>
      </c>
      <c r="AJ17" s="47">
        <v>-123.15449972517001</v>
      </c>
      <c r="AK17" s="47">
        <v>147.06153769253433</v>
      </c>
      <c r="AL17" s="48">
        <v>-33.784366334599987</v>
      </c>
      <c r="AM17" s="48">
        <v>11.506544502618112</v>
      </c>
      <c r="AN17" s="45" t="s">
        <v>14</v>
      </c>
      <c r="AO17" s="49">
        <v>8.7510672918333504E-2</v>
      </c>
      <c r="AP17" s="49">
        <v>9.0997857133881324E-2</v>
      </c>
      <c r="AQ17" s="49">
        <v>7.518113751295373E-2</v>
      </c>
      <c r="AR17" s="49">
        <v>0.19822324372750388</v>
      </c>
      <c r="AS17" s="49">
        <v>-0.13841670094849923</v>
      </c>
      <c r="AT17" s="49">
        <v>0.10335762505476356</v>
      </c>
      <c r="AU17" s="50">
        <v>-0.96655807427866292</v>
      </c>
      <c r="AV17" s="50">
        <v>0.14117325882032192</v>
      </c>
      <c r="AW17" s="53" t="s">
        <v>14</v>
      </c>
      <c r="AX17" s="51">
        <f t="shared" si="20"/>
        <v>0</v>
      </c>
      <c r="AY17" s="51">
        <f t="shared" si="21"/>
        <v>0</v>
      </c>
      <c r="AZ17" s="51">
        <f t="shared" si="22"/>
        <v>0</v>
      </c>
      <c r="BA17" s="51">
        <f t="shared" si="23"/>
        <v>3</v>
      </c>
      <c r="BB17" s="51">
        <f t="shared" si="24"/>
        <v>0</v>
      </c>
      <c r="BC17" s="51">
        <f t="shared" si="25"/>
        <v>4</v>
      </c>
      <c r="BD17" s="51">
        <f t="shared" si="34"/>
        <v>0</v>
      </c>
      <c r="BE17" s="53" t="s">
        <v>14</v>
      </c>
      <c r="BF17" s="51">
        <f t="shared" si="26"/>
        <v>0</v>
      </c>
      <c r="BG17" s="51">
        <f t="shared" si="27"/>
        <v>0</v>
      </c>
      <c r="BH17" s="51">
        <f t="shared" si="28"/>
        <v>0</v>
      </c>
      <c r="BI17" s="51">
        <f t="shared" si="29"/>
        <v>3</v>
      </c>
      <c r="BJ17" s="51">
        <f t="shared" si="30"/>
        <v>0</v>
      </c>
      <c r="BK17" s="51">
        <f t="shared" si="31"/>
        <v>3</v>
      </c>
      <c r="BL17" s="51">
        <f t="shared" si="32"/>
        <v>0</v>
      </c>
    </row>
    <row r="18" spans="1:64" x14ac:dyDescent="0.3">
      <c r="A18" s="45" t="s">
        <v>15</v>
      </c>
      <c r="B18" s="16">
        <v>10</v>
      </c>
      <c r="C18" s="16">
        <v>10</v>
      </c>
      <c r="D18" s="16">
        <v>10</v>
      </c>
      <c r="E18" s="16">
        <v>10</v>
      </c>
      <c r="F18" s="16">
        <v>10</v>
      </c>
      <c r="G18" s="16">
        <v>10</v>
      </c>
      <c r="H18" s="16">
        <v>10</v>
      </c>
      <c r="I18" s="32">
        <f t="shared" si="33"/>
        <v>70</v>
      </c>
      <c r="J18" s="67">
        <f t="shared" si="0"/>
        <v>30</v>
      </c>
      <c r="K18" s="68">
        <f t="shared" si="1"/>
        <v>30</v>
      </c>
      <c r="L18" s="67">
        <f t="shared" si="2"/>
        <v>30</v>
      </c>
      <c r="M18" s="67">
        <f t="shared" si="3"/>
        <v>40</v>
      </c>
      <c r="N18" s="67">
        <f t="shared" si="4"/>
        <v>40</v>
      </c>
      <c r="O18" s="67">
        <f t="shared" si="5"/>
        <v>40</v>
      </c>
      <c r="P18" s="67">
        <f t="shared" si="6"/>
        <v>0</v>
      </c>
      <c r="Q18" s="69">
        <f t="shared" si="7"/>
        <v>210</v>
      </c>
      <c r="R18" s="46">
        <f t="shared" si="8"/>
        <v>3</v>
      </c>
      <c r="S18" s="46" t="str">
        <f t="shared" si="9"/>
        <v>B</v>
      </c>
      <c r="T18" s="67">
        <f t="shared" si="10"/>
        <v>30</v>
      </c>
      <c r="U18" s="68">
        <f t="shared" si="11"/>
        <v>40</v>
      </c>
      <c r="V18" s="67">
        <f t="shared" si="12"/>
        <v>30</v>
      </c>
      <c r="W18" s="67">
        <f t="shared" si="13"/>
        <v>40</v>
      </c>
      <c r="X18" s="67">
        <f t="shared" si="14"/>
        <v>40</v>
      </c>
      <c r="Y18" s="68">
        <f t="shared" si="15"/>
        <v>40</v>
      </c>
      <c r="Z18" s="68">
        <f t="shared" si="16"/>
        <v>0</v>
      </c>
      <c r="AA18" s="69">
        <f t="shared" si="17"/>
        <v>220</v>
      </c>
      <c r="AB18" s="46">
        <f t="shared" si="18"/>
        <v>3.1428571428571428</v>
      </c>
      <c r="AC18" s="46" t="str">
        <f t="shared" si="19"/>
        <v>B</v>
      </c>
      <c r="AD18" s="31">
        <v>15</v>
      </c>
      <c r="AE18" s="45" t="s">
        <v>15</v>
      </c>
      <c r="AF18" s="47">
        <v>-1330.9670646164877</v>
      </c>
      <c r="AG18" s="47">
        <v>-278.78850543780572</v>
      </c>
      <c r="AH18" s="47">
        <v>-61.208428731174365</v>
      </c>
      <c r="AI18" s="47">
        <v>-295.55854536310562</v>
      </c>
      <c r="AJ18" s="47">
        <v>-278.71110925951734</v>
      </c>
      <c r="AK18" s="47">
        <v>-598.4922604666699</v>
      </c>
      <c r="AL18" s="48" t="s">
        <v>52</v>
      </c>
      <c r="AM18" s="48">
        <v>181.79178464178517</v>
      </c>
      <c r="AN18" s="45" t="s">
        <v>15</v>
      </c>
      <c r="AO18" s="49">
        <v>-0.16403089747086369</v>
      </c>
      <c r="AP18" s="49">
        <v>-0.11453937538840105</v>
      </c>
      <c r="AQ18" s="49">
        <v>-0.18168173609708266</v>
      </c>
      <c r="AR18" s="49">
        <v>-0.12069089586761374</v>
      </c>
      <c r="AS18" s="49">
        <v>-0.24894120640056572</v>
      </c>
      <c r="AT18" s="49">
        <v>-0.41106324013455919</v>
      </c>
      <c r="AU18" s="50" t="s">
        <v>52</v>
      </c>
      <c r="AV18" s="50">
        <v>0.5702524136437791</v>
      </c>
      <c r="AW18" s="53" t="s">
        <v>15</v>
      </c>
      <c r="AX18" s="51">
        <f t="shared" si="20"/>
        <v>3</v>
      </c>
      <c r="AY18" s="51">
        <f t="shared" si="21"/>
        <v>3</v>
      </c>
      <c r="AZ18" s="51">
        <f t="shared" si="22"/>
        <v>3</v>
      </c>
      <c r="BA18" s="51">
        <f t="shared" si="23"/>
        <v>4</v>
      </c>
      <c r="BB18" s="51">
        <f t="shared" si="24"/>
        <v>4</v>
      </c>
      <c r="BC18" s="51">
        <f t="shared" si="25"/>
        <v>4</v>
      </c>
      <c r="BD18" s="51">
        <f t="shared" si="34"/>
        <v>0</v>
      </c>
      <c r="BE18" s="53" t="s">
        <v>15</v>
      </c>
      <c r="BF18" s="51">
        <f t="shared" si="26"/>
        <v>3</v>
      </c>
      <c r="BG18" s="51">
        <f t="shared" si="27"/>
        <v>4</v>
      </c>
      <c r="BH18" s="51">
        <f t="shared" si="28"/>
        <v>3</v>
      </c>
      <c r="BI18" s="51">
        <f t="shared" si="29"/>
        <v>4</v>
      </c>
      <c r="BJ18" s="51">
        <f t="shared" si="30"/>
        <v>4</v>
      </c>
      <c r="BK18" s="51">
        <f t="shared" si="31"/>
        <v>4</v>
      </c>
      <c r="BL18" s="51">
        <f t="shared" si="32"/>
        <v>0</v>
      </c>
    </row>
    <row r="19" spans="1:64" x14ac:dyDescent="0.3">
      <c r="A19" s="45" t="s">
        <v>16</v>
      </c>
      <c r="B19" s="16">
        <v>10</v>
      </c>
      <c r="C19" s="16">
        <v>10</v>
      </c>
      <c r="D19" s="16">
        <v>10</v>
      </c>
      <c r="E19" s="16">
        <v>10</v>
      </c>
      <c r="F19" s="16">
        <v>10</v>
      </c>
      <c r="G19" s="16">
        <v>10</v>
      </c>
      <c r="H19" s="16">
        <v>10</v>
      </c>
      <c r="I19" s="32">
        <f t="shared" si="33"/>
        <v>70</v>
      </c>
      <c r="J19" s="67">
        <f t="shared" si="0"/>
        <v>0</v>
      </c>
      <c r="K19" s="68">
        <f t="shared" si="1"/>
        <v>0</v>
      </c>
      <c r="L19" s="67">
        <f t="shared" si="2"/>
        <v>30</v>
      </c>
      <c r="M19" s="67">
        <f t="shared" si="3"/>
        <v>40</v>
      </c>
      <c r="N19" s="67">
        <f t="shared" si="4"/>
        <v>40</v>
      </c>
      <c r="O19" s="67">
        <f t="shared" si="5"/>
        <v>10</v>
      </c>
      <c r="P19" s="67">
        <f t="shared" si="6"/>
        <v>0</v>
      </c>
      <c r="Q19" s="69">
        <f t="shared" si="7"/>
        <v>120</v>
      </c>
      <c r="R19" s="46">
        <f t="shared" si="8"/>
        <v>1.7142857142857142</v>
      </c>
      <c r="S19" s="46" t="str">
        <f t="shared" si="9"/>
        <v>D</v>
      </c>
      <c r="T19" s="67">
        <f t="shared" si="10"/>
        <v>0</v>
      </c>
      <c r="U19" s="68">
        <f t="shared" si="11"/>
        <v>0</v>
      </c>
      <c r="V19" s="67">
        <f t="shared" si="12"/>
        <v>40</v>
      </c>
      <c r="W19" s="67">
        <f t="shared" si="13"/>
        <v>40</v>
      </c>
      <c r="X19" s="67">
        <f t="shared" si="14"/>
        <v>40</v>
      </c>
      <c r="Y19" s="68">
        <f t="shared" si="15"/>
        <v>20</v>
      </c>
      <c r="Z19" s="68">
        <f t="shared" si="16"/>
        <v>0</v>
      </c>
      <c r="AA19" s="69">
        <f t="shared" si="17"/>
        <v>140</v>
      </c>
      <c r="AB19" s="46">
        <f t="shared" si="18"/>
        <v>2</v>
      </c>
      <c r="AC19" s="46" t="str">
        <f t="shared" si="19"/>
        <v>C</v>
      </c>
      <c r="AD19" s="31">
        <v>16</v>
      </c>
      <c r="AE19" s="45" t="s">
        <v>16</v>
      </c>
      <c r="AF19" s="47">
        <v>-729.20000000000255</v>
      </c>
      <c r="AG19" s="47">
        <v>812.71430641378811</v>
      </c>
      <c r="AH19" s="47">
        <v>134.57060079877687</v>
      </c>
      <c r="AI19" s="47">
        <v>-789.48718572320286</v>
      </c>
      <c r="AJ19" s="47">
        <v>-311.07835541721101</v>
      </c>
      <c r="AK19" s="47">
        <v>-640.45493180569383</v>
      </c>
      <c r="AL19" s="48">
        <v>-13.933274185213691</v>
      </c>
      <c r="AM19" s="48">
        <v>78.468839918753929</v>
      </c>
      <c r="AN19" s="45" t="s">
        <v>16</v>
      </c>
      <c r="AO19" s="49">
        <v>-5.5059726060496431E-2</v>
      </c>
      <c r="AP19" s="49">
        <v>0.18689698518487632</v>
      </c>
      <c r="AQ19" s="49">
        <v>0.2299605621751106</v>
      </c>
      <c r="AR19" s="49">
        <v>-0.18416169450628697</v>
      </c>
      <c r="AS19" s="49">
        <v>-0.24519359481007602</v>
      </c>
      <c r="AT19" s="49">
        <v>-0.36923284649383248</v>
      </c>
      <c r="AU19" s="50">
        <v>-3.6769960058188014E-2</v>
      </c>
      <c r="AV19" s="50">
        <v>0.12240995506335335</v>
      </c>
      <c r="AW19" s="53" t="s">
        <v>16</v>
      </c>
      <c r="AX19" s="51">
        <f t="shared" si="20"/>
        <v>0</v>
      </c>
      <c r="AY19" s="51">
        <f t="shared" si="21"/>
        <v>0</v>
      </c>
      <c r="AZ19" s="51">
        <f t="shared" si="22"/>
        <v>3</v>
      </c>
      <c r="BA19" s="51">
        <f t="shared" si="23"/>
        <v>4</v>
      </c>
      <c r="BB19" s="51">
        <f t="shared" si="24"/>
        <v>4</v>
      </c>
      <c r="BC19" s="51">
        <f t="shared" si="25"/>
        <v>1</v>
      </c>
      <c r="BD19" s="51">
        <f t="shared" si="34"/>
        <v>0</v>
      </c>
      <c r="BE19" s="53" t="s">
        <v>16</v>
      </c>
      <c r="BF19" s="51">
        <f t="shared" si="26"/>
        <v>0</v>
      </c>
      <c r="BG19" s="51">
        <f t="shared" si="27"/>
        <v>0</v>
      </c>
      <c r="BH19" s="51">
        <f t="shared" si="28"/>
        <v>4</v>
      </c>
      <c r="BI19" s="51">
        <f t="shared" si="29"/>
        <v>4</v>
      </c>
      <c r="BJ19" s="51">
        <f t="shared" si="30"/>
        <v>4</v>
      </c>
      <c r="BK19" s="51">
        <f t="shared" si="31"/>
        <v>2</v>
      </c>
      <c r="BL19" s="51">
        <f t="shared" si="32"/>
        <v>0</v>
      </c>
    </row>
    <row r="20" spans="1:64" x14ac:dyDescent="0.3">
      <c r="A20" s="45" t="s">
        <v>17</v>
      </c>
      <c r="B20" s="16">
        <v>10</v>
      </c>
      <c r="C20" s="16">
        <v>10</v>
      </c>
      <c r="D20" s="16">
        <v>10</v>
      </c>
      <c r="E20" s="16">
        <v>10</v>
      </c>
      <c r="F20" s="16">
        <v>10</v>
      </c>
      <c r="G20" s="16">
        <v>10</v>
      </c>
      <c r="H20" s="16">
        <v>10</v>
      </c>
      <c r="I20" s="32">
        <f t="shared" si="33"/>
        <v>70</v>
      </c>
      <c r="J20" s="67">
        <f t="shared" si="0"/>
        <v>0</v>
      </c>
      <c r="K20" s="68">
        <f t="shared" si="1"/>
        <v>20</v>
      </c>
      <c r="L20" s="67">
        <f t="shared" si="2"/>
        <v>0</v>
      </c>
      <c r="M20" s="67">
        <f t="shared" si="3"/>
        <v>40</v>
      </c>
      <c r="N20" s="67">
        <f t="shared" si="4"/>
        <v>40</v>
      </c>
      <c r="O20" s="67">
        <f t="shared" si="5"/>
        <v>40</v>
      </c>
      <c r="P20" s="67">
        <f t="shared" si="6"/>
        <v>40</v>
      </c>
      <c r="Q20" s="69">
        <f t="shared" si="7"/>
        <v>180</v>
      </c>
      <c r="R20" s="46">
        <f t="shared" si="8"/>
        <v>2.5714285714285716</v>
      </c>
      <c r="S20" s="46" t="str">
        <f t="shared" si="9"/>
        <v>C</v>
      </c>
      <c r="T20" s="67">
        <f t="shared" si="10"/>
        <v>0</v>
      </c>
      <c r="U20" s="68">
        <f t="shared" si="11"/>
        <v>20</v>
      </c>
      <c r="V20" s="67">
        <f t="shared" si="12"/>
        <v>0</v>
      </c>
      <c r="W20" s="67">
        <f t="shared" si="13"/>
        <v>20</v>
      </c>
      <c r="X20" s="67">
        <f t="shared" si="14"/>
        <v>30</v>
      </c>
      <c r="Y20" s="68">
        <f t="shared" si="15"/>
        <v>40</v>
      </c>
      <c r="Z20" s="68">
        <f t="shared" si="16"/>
        <v>40</v>
      </c>
      <c r="AA20" s="69">
        <f t="shared" si="17"/>
        <v>150</v>
      </c>
      <c r="AB20" s="46">
        <f t="shared" si="18"/>
        <v>2.1428571428571428</v>
      </c>
      <c r="AC20" s="46" t="str">
        <f t="shared" si="19"/>
        <v>C</v>
      </c>
      <c r="AD20" s="31">
        <v>17</v>
      </c>
      <c r="AE20" s="45" t="s">
        <v>17</v>
      </c>
      <c r="AF20" s="47">
        <v>-22.275696754921228</v>
      </c>
      <c r="AG20" s="47">
        <v>152.22986650170878</v>
      </c>
      <c r="AH20" s="47">
        <v>-15.845877954097489</v>
      </c>
      <c r="AI20" s="47">
        <v>277.78102439597023</v>
      </c>
      <c r="AJ20" s="47">
        <v>-103.72702399796361</v>
      </c>
      <c r="AK20" s="47">
        <v>-289.73065665336856</v>
      </c>
      <c r="AL20" s="48" t="s">
        <v>52</v>
      </c>
      <c r="AM20" s="48">
        <v>-42.983029047170589</v>
      </c>
      <c r="AN20" s="45" t="s">
        <v>17</v>
      </c>
      <c r="AO20" s="49">
        <v>-4.8896014559778383E-3</v>
      </c>
      <c r="AP20" s="49">
        <v>0.10309903127530522</v>
      </c>
      <c r="AQ20" s="49">
        <v>-8.6051079631830743E-2</v>
      </c>
      <c r="AR20" s="49">
        <v>0.16627371286494275</v>
      </c>
      <c r="AS20" s="49">
        <v>-0.21172447103425596</v>
      </c>
      <c r="AT20" s="49">
        <v>-0.42639671464524798</v>
      </c>
      <c r="AU20" s="50" t="s">
        <v>52</v>
      </c>
      <c r="AV20" s="50">
        <v>-0.78126854864516337</v>
      </c>
      <c r="AW20" s="53" t="s">
        <v>17</v>
      </c>
      <c r="AX20" s="51">
        <f t="shared" si="20"/>
        <v>0</v>
      </c>
      <c r="AY20" s="51">
        <f t="shared" si="21"/>
        <v>2</v>
      </c>
      <c r="AZ20" s="51">
        <f t="shared" si="22"/>
        <v>0</v>
      </c>
      <c r="BA20" s="51">
        <f t="shared" si="23"/>
        <v>4</v>
      </c>
      <c r="BB20" s="51">
        <f t="shared" si="24"/>
        <v>4</v>
      </c>
      <c r="BC20" s="51">
        <f t="shared" si="25"/>
        <v>4</v>
      </c>
      <c r="BD20" s="51">
        <f t="shared" si="34"/>
        <v>4</v>
      </c>
      <c r="BE20" s="53" t="s">
        <v>17</v>
      </c>
      <c r="BF20" s="51">
        <f t="shared" si="26"/>
        <v>0</v>
      </c>
      <c r="BG20" s="51">
        <f t="shared" si="27"/>
        <v>2</v>
      </c>
      <c r="BH20" s="51">
        <f t="shared" si="28"/>
        <v>0</v>
      </c>
      <c r="BI20" s="51">
        <f t="shared" si="29"/>
        <v>2</v>
      </c>
      <c r="BJ20" s="51">
        <f t="shared" si="30"/>
        <v>3</v>
      </c>
      <c r="BK20" s="51">
        <f t="shared" si="31"/>
        <v>4</v>
      </c>
      <c r="BL20" s="51">
        <f t="shared" si="32"/>
        <v>4</v>
      </c>
    </row>
    <row r="21" spans="1:64" x14ac:dyDescent="0.3">
      <c r="A21" s="53" t="s">
        <v>18</v>
      </c>
      <c r="B21" s="16">
        <v>10</v>
      </c>
      <c r="C21" s="16">
        <v>10</v>
      </c>
      <c r="D21" s="16">
        <v>10</v>
      </c>
      <c r="E21" s="16">
        <v>10</v>
      </c>
      <c r="F21" s="16">
        <v>10</v>
      </c>
      <c r="G21" s="16">
        <v>10</v>
      </c>
      <c r="H21" s="16">
        <v>10</v>
      </c>
      <c r="I21" s="32">
        <f t="shared" si="33"/>
        <v>70</v>
      </c>
      <c r="J21" s="67">
        <f t="shared" si="0"/>
        <v>0</v>
      </c>
      <c r="K21" s="68">
        <f t="shared" si="1"/>
        <v>10</v>
      </c>
      <c r="L21" s="67">
        <f t="shared" si="2"/>
        <v>20</v>
      </c>
      <c r="M21" s="67">
        <f t="shared" si="3"/>
        <v>40</v>
      </c>
      <c r="N21" s="67">
        <f t="shared" si="4"/>
        <v>40</v>
      </c>
      <c r="O21" s="67">
        <f t="shared" si="5"/>
        <v>40</v>
      </c>
      <c r="P21" s="67">
        <f t="shared" si="6"/>
        <v>40</v>
      </c>
      <c r="Q21" s="69">
        <f t="shared" si="7"/>
        <v>190</v>
      </c>
      <c r="R21" s="46">
        <f t="shared" si="8"/>
        <v>2.7142857142857144</v>
      </c>
      <c r="S21" s="46" t="str">
        <f t="shared" si="9"/>
        <v>C</v>
      </c>
      <c r="T21" s="67">
        <f t="shared" si="10"/>
        <v>0</v>
      </c>
      <c r="U21" s="68">
        <f t="shared" si="11"/>
        <v>30</v>
      </c>
      <c r="V21" s="67">
        <f t="shared" si="12"/>
        <v>30</v>
      </c>
      <c r="W21" s="67">
        <f t="shared" si="13"/>
        <v>40</v>
      </c>
      <c r="X21" s="67">
        <f t="shared" si="14"/>
        <v>40</v>
      </c>
      <c r="Y21" s="68">
        <f t="shared" si="15"/>
        <v>30</v>
      </c>
      <c r="Z21" s="68">
        <f t="shared" si="16"/>
        <v>40</v>
      </c>
      <c r="AA21" s="69">
        <f t="shared" si="17"/>
        <v>210</v>
      </c>
      <c r="AB21" s="46">
        <f t="shared" si="18"/>
        <v>3</v>
      </c>
      <c r="AC21" s="46" t="str">
        <f t="shared" si="19"/>
        <v>B</v>
      </c>
      <c r="AD21" s="31">
        <v>18</v>
      </c>
      <c r="AE21" s="45" t="s">
        <v>18</v>
      </c>
      <c r="AF21" s="47">
        <v>-1597.2086051917552</v>
      </c>
      <c r="AG21" s="47">
        <v>140.57186867630762</v>
      </c>
      <c r="AH21" s="47">
        <v>-30.402896476666456</v>
      </c>
      <c r="AI21" s="47">
        <v>-200.60065180064194</v>
      </c>
      <c r="AJ21" s="47">
        <v>-563.80276881266218</v>
      </c>
      <c r="AK21" s="47">
        <v>-760.24657461829793</v>
      </c>
      <c r="AL21" s="48">
        <v>-35.751001553594541</v>
      </c>
      <c r="AM21" s="48">
        <v>-146.9765806061998</v>
      </c>
      <c r="AN21" s="45" t="s">
        <v>18</v>
      </c>
      <c r="AO21" s="49">
        <v>-0.14456526793696689</v>
      </c>
      <c r="AP21" s="49">
        <v>3.9369229842615316E-2</v>
      </c>
      <c r="AQ21" s="49">
        <v>-4.3240508320077989E-2</v>
      </c>
      <c r="AR21" s="49">
        <v>-6.9476641978925988E-2</v>
      </c>
      <c r="AS21" s="49">
        <v>-0.30180185422870609</v>
      </c>
      <c r="AT21" s="49">
        <v>-0.40490095664896741</v>
      </c>
      <c r="AU21" s="50">
        <v>-1.454777115587139</v>
      </c>
      <c r="AV21" s="50">
        <v>-1.2559586907267042</v>
      </c>
      <c r="AW21" s="53" t="s">
        <v>18</v>
      </c>
      <c r="AX21" s="51">
        <f t="shared" si="20"/>
        <v>0</v>
      </c>
      <c r="AY21" s="51">
        <f t="shared" si="21"/>
        <v>1</v>
      </c>
      <c r="AZ21" s="51">
        <f t="shared" si="22"/>
        <v>2</v>
      </c>
      <c r="BA21" s="51">
        <f t="shared" si="23"/>
        <v>4</v>
      </c>
      <c r="BB21" s="51">
        <f t="shared" si="24"/>
        <v>4</v>
      </c>
      <c r="BC21" s="51">
        <f t="shared" si="25"/>
        <v>4</v>
      </c>
      <c r="BD21" s="51">
        <f t="shared" si="34"/>
        <v>4</v>
      </c>
      <c r="BE21" s="53" t="s">
        <v>18</v>
      </c>
      <c r="BF21" s="51">
        <f t="shared" si="26"/>
        <v>0</v>
      </c>
      <c r="BG21" s="51">
        <f t="shared" si="27"/>
        <v>3</v>
      </c>
      <c r="BH21" s="51">
        <f t="shared" si="28"/>
        <v>3</v>
      </c>
      <c r="BI21" s="51">
        <f t="shared" si="29"/>
        <v>4</v>
      </c>
      <c r="BJ21" s="51">
        <f t="shared" si="30"/>
        <v>4</v>
      </c>
      <c r="BK21" s="51">
        <f t="shared" si="31"/>
        <v>3</v>
      </c>
      <c r="BL21" s="51">
        <f t="shared" si="32"/>
        <v>4</v>
      </c>
    </row>
    <row r="22" spans="1:64" x14ac:dyDescent="0.3">
      <c r="A22" s="53" t="s">
        <v>19</v>
      </c>
      <c r="B22" s="16">
        <v>10</v>
      </c>
      <c r="C22" s="16">
        <v>10</v>
      </c>
      <c r="D22" s="16">
        <v>10</v>
      </c>
      <c r="E22" s="16">
        <v>10</v>
      </c>
      <c r="F22" s="16">
        <v>10</v>
      </c>
      <c r="G22" s="16">
        <v>10</v>
      </c>
      <c r="H22" s="16">
        <v>10</v>
      </c>
      <c r="I22" s="32">
        <f t="shared" si="33"/>
        <v>70</v>
      </c>
      <c r="J22" s="67">
        <f t="shared" si="0"/>
        <v>0</v>
      </c>
      <c r="K22" s="68">
        <f t="shared" si="1"/>
        <v>10</v>
      </c>
      <c r="L22" s="67">
        <f t="shared" si="2"/>
        <v>0</v>
      </c>
      <c r="M22" s="67">
        <f t="shared" si="3"/>
        <v>40</v>
      </c>
      <c r="N22" s="67">
        <f t="shared" si="4"/>
        <v>40</v>
      </c>
      <c r="O22" s="67">
        <f t="shared" si="5"/>
        <v>40</v>
      </c>
      <c r="P22" s="67">
        <f t="shared" si="6"/>
        <v>40</v>
      </c>
      <c r="Q22" s="69">
        <f t="shared" si="7"/>
        <v>170</v>
      </c>
      <c r="R22" s="46">
        <f t="shared" si="8"/>
        <v>2.4285714285714284</v>
      </c>
      <c r="S22" s="46" t="str">
        <f t="shared" si="9"/>
        <v>C</v>
      </c>
      <c r="T22" s="67">
        <f t="shared" si="10"/>
        <v>0</v>
      </c>
      <c r="U22" s="68">
        <f t="shared" si="11"/>
        <v>10</v>
      </c>
      <c r="V22" s="67">
        <f t="shared" si="12"/>
        <v>0</v>
      </c>
      <c r="W22" s="67">
        <f t="shared" si="13"/>
        <v>40</v>
      </c>
      <c r="X22" s="67">
        <f t="shared" si="14"/>
        <v>40</v>
      </c>
      <c r="Y22" s="68">
        <f t="shared" si="15"/>
        <v>40</v>
      </c>
      <c r="Z22" s="68">
        <f t="shared" si="16"/>
        <v>40</v>
      </c>
      <c r="AA22" s="69">
        <f t="shared" si="17"/>
        <v>170</v>
      </c>
      <c r="AB22" s="46">
        <f t="shared" si="18"/>
        <v>2.4285714285714284</v>
      </c>
      <c r="AC22" s="46" t="str">
        <f t="shared" si="19"/>
        <v>C</v>
      </c>
      <c r="AD22" s="31">
        <v>19</v>
      </c>
      <c r="AE22" s="45" t="s">
        <v>19</v>
      </c>
      <c r="AF22" s="47">
        <v>-473.39746592652955</v>
      </c>
      <c r="AG22" s="47">
        <v>388.04118916104653</v>
      </c>
      <c r="AH22" s="47">
        <v>-2.7532665598479866</v>
      </c>
      <c r="AI22" s="47">
        <v>103.25639867808627</v>
      </c>
      <c r="AJ22" s="47">
        <v>-322.32692829391397</v>
      </c>
      <c r="AK22" s="47">
        <v>-574.69240277154972</v>
      </c>
      <c r="AL22" s="48" t="s">
        <v>52</v>
      </c>
      <c r="AM22" s="48">
        <v>-64.922456140350732</v>
      </c>
      <c r="AN22" s="45" t="s">
        <v>19</v>
      </c>
      <c r="AO22" s="49">
        <v>-7.22119763735867E-2</v>
      </c>
      <c r="AP22" s="49">
        <v>0.16587200621445725</v>
      </c>
      <c r="AQ22" s="49">
        <v>-8.1295377710584003E-3</v>
      </c>
      <c r="AR22" s="49">
        <v>5.4797407707651506E-2</v>
      </c>
      <c r="AS22" s="49">
        <v>-0.42772348398014698</v>
      </c>
      <c r="AT22" s="49">
        <v>-0.49774426286872764</v>
      </c>
      <c r="AU22" s="50" t="s">
        <v>52</v>
      </c>
      <c r="AV22" s="50">
        <v>-0.76309744258075918</v>
      </c>
      <c r="AW22" s="53" t="s">
        <v>19</v>
      </c>
      <c r="AX22" s="51">
        <f t="shared" si="20"/>
        <v>0</v>
      </c>
      <c r="AY22" s="51">
        <f t="shared" si="21"/>
        <v>1</v>
      </c>
      <c r="AZ22" s="51">
        <f t="shared" si="22"/>
        <v>0</v>
      </c>
      <c r="BA22" s="51">
        <f t="shared" si="23"/>
        <v>4</v>
      </c>
      <c r="BB22" s="51">
        <f t="shared" si="24"/>
        <v>4</v>
      </c>
      <c r="BC22" s="51">
        <f t="shared" si="25"/>
        <v>4</v>
      </c>
      <c r="BD22" s="51">
        <f t="shared" si="34"/>
        <v>4</v>
      </c>
      <c r="BE22" s="53" t="s">
        <v>19</v>
      </c>
      <c r="BF22" s="51">
        <f t="shared" si="26"/>
        <v>0</v>
      </c>
      <c r="BG22" s="51">
        <f t="shared" si="27"/>
        <v>1</v>
      </c>
      <c r="BH22" s="51">
        <f t="shared" si="28"/>
        <v>0</v>
      </c>
      <c r="BI22" s="51">
        <f t="shared" si="29"/>
        <v>4</v>
      </c>
      <c r="BJ22" s="51">
        <f t="shared" si="30"/>
        <v>4</v>
      </c>
      <c r="BK22" s="51">
        <f t="shared" si="31"/>
        <v>4</v>
      </c>
      <c r="BL22" s="51">
        <f t="shared" si="32"/>
        <v>4</v>
      </c>
    </row>
    <row r="23" spans="1:64" x14ac:dyDescent="0.3">
      <c r="A23" s="53" t="s">
        <v>20</v>
      </c>
      <c r="B23" s="16">
        <v>10</v>
      </c>
      <c r="C23" s="16">
        <v>10</v>
      </c>
      <c r="D23" s="16">
        <v>10</v>
      </c>
      <c r="E23" s="16">
        <v>10</v>
      </c>
      <c r="F23" s="16">
        <v>10</v>
      </c>
      <c r="G23" s="16">
        <v>10</v>
      </c>
      <c r="H23" s="16">
        <v>10</v>
      </c>
      <c r="I23" s="32">
        <f t="shared" si="33"/>
        <v>70</v>
      </c>
      <c r="J23" s="67">
        <f t="shared" si="0"/>
        <v>0</v>
      </c>
      <c r="K23" s="68">
        <f t="shared" si="1"/>
        <v>0</v>
      </c>
      <c r="L23" s="67">
        <f t="shared" si="2"/>
        <v>0</v>
      </c>
      <c r="M23" s="67">
        <f t="shared" si="3"/>
        <v>10</v>
      </c>
      <c r="N23" s="67">
        <f t="shared" si="4"/>
        <v>40</v>
      </c>
      <c r="O23" s="67">
        <f t="shared" si="5"/>
        <v>6.6622364672364256</v>
      </c>
      <c r="P23" s="67">
        <f t="shared" si="6"/>
        <v>40</v>
      </c>
      <c r="Q23" s="69">
        <f t="shared" si="7"/>
        <v>96.662236467236426</v>
      </c>
      <c r="R23" s="46">
        <f t="shared" si="8"/>
        <v>1.3808890923890917</v>
      </c>
      <c r="S23" s="46" t="str">
        <f t="shared" si="9"/>
        <v>D</v>
      </c>
      <c r="T23" s="67">
        <f t="shared" si="10"/>
        <v>0</v>
      </c>
      <c r="U23" s="68">
        <f t="shared" si="11"/>
        <v>0</v>
      </c>
      <c r="V23" s="67">
        <f t="shared" si="12"/>
        <v>0</v>
      </c>
      <c r="W23" s="67">
        <f t="shared" si="13"/>
        <v>10</v>
      </c>
      <c r="X23" s="67">
        <f t="shared" si="14"/>
        <v>40</v>
      </c>
      <c r="Y23" s="68">
        <f t="shared" si="15"/>
        <v>6.6622364672364256</v>
      </c>
      <c r="Z23" s="68">
        <f t="shared" si="16"/>
        <v>40</v>
      </c>
      <c r="AA23" s="69">
        <f t="shared" si="17"/>
        <v>96.662236467236426</v>
      </c>
      <c r="AB23" s="46">
        <f t="shared" si="18"/>
        <v>1.3808890923890917</v>
      </c>
      <c r="AC23" s="46" t="str">
        <f t="shared" si="19"/>
        <v>D</v>
      </c>
      <c r="AD23" s="31">
        <v>20</v>
      </c>
      <c r="AE23" s="45" t="s">
        <v>20</v>
      </c>
      <c r="AF23" s="47">
        <v>40.800658954408391</v>
      </c>
      <c r="AG23" s="47">
        <v>417.32819073633482</v>
      </c>
      <c r="AH23" s="47">
        <v>15.531904837792354</v>
      </c>
      <c r="AI23" s="47">
        <v>143.17958915086183</v>
      </c>
      <c r="AJ23" s="47">
        <v>-55.315054518272746</v>
      </c>
      <c r="AK23" s="47">
        <v>-317.58173478507115</v>
      </c>
      <c r="AL23" s="48">
        <v>-6.6622364672364256</v>
      </c>
      <c r="AM23" s="48">
        <v>-155.68000000000029</v>
      </c>
      <c r="AN23" s="45" t="s">
        <v>20</v>
      </c>
      <c r="AO23" s="49">
        <v>4.9498538958461132E-3</v>
      </c>
      <c r="AP23" s="49">
        <v>0.17744734533907355</v>
      </c>
      <c r="AQ23" s="49">
        <v>3.5704076032189801E-2</v>
      </c>
      <c r="AR23" s="49">
        <v>7.1991576012274905E-2</v>
      </c>
      <c r="AS23" s="49">
        <v>-4.0152027434732791E-2</v>
      </c>
      <c r="AT23" s="49">
        <v>-0.24162883294990453</v>
      </c>
      <c r="AU23" s="50">
        <v>-1.768086003963967E-2</v>
      </c>
      <c r="AV23" s="50">
        <v>-0.39084153444466951</v>
      </c>
      <c r="AW23" s="53" t="s">
        <v>20</v>
      </c>
      <c r="AX23" s="51">
        <f t="shared" si="20"/>
        <v>0</v>
      </c>
      <c r="AY23" s="51">
        <f t="shared" si="21"/>
        <v>0</v>
      </c>
      <c r="AZ23" s="51">
        <f t="shared" si="22"/>
        <v>0</v>
      </c>
      <c r="BA23" s="51">
        <f t="shared" si="23"/>
        <v>1</v>
      </c>
      <c r="BB23" s="51">
        <f t="shared" si="24"/>
        <v>4</v>
      </c>
      <c r="BC23" s="51">
        <f t="shared" si="25"/>
        <v>1</v>
      </c>
      <c r="BD23" s="51">
        <f t="shared" si="34"/>
        <v>4</v>
      </c>
      <c r="BE23" s="53" t="s">
        <v>20</v>
      </c>
      <c r="BF23" s="51">
        <f t="shared" si="26"/>
        <v>0</v>
      </c>
      <c r="BG23" s="51">
        <f t="shared" si="27"/>
        <v>0</v>
      </c>
      <c r="BH23" s="51">
        <f t="shared" si="28"/>
        <v>0</v>
      </c>
      <c r="BI23" s="51">
        <f t="shared" si="29"/>
        <v>1</v>
      </c>
      <c r="BJ23" s="51">
        <f t="shared" si="30"/>
        <v>4</v>
      </c>
      <c r="BK23" s="51">
        <f t="shared" si="31"/>
        <v>1</v>
      </c>
      <c r="BL23" s="51">
        <f t="shared" si="32"/>
        <v>4</v>
      </c>
    </row>
    <row r="24" spans="1:64" x14ac:dyDescent="0.3">
      <c r="A24" s="53" t="s">
        <v>21</v>
      </c>
      <c r="B24" s="16">
        <v>10</v>
      </c>
      <c r="C24" s="16">
        <v>10</v>
      </c>
      <c r="D24" s="16">
        <v>10</v>
      </c>
      <c r="E24" s="16">
        <v>10</v>
      </c>
      <c r="F24" s="16">
        <v>10</v>
      </c>
      <c r="G24" s="16">
        <v>10</v>
      </c>
      <c r="H24" s="16">
        <v>10</v>
      </c>
      <c r="I24" s="32">
        <f t="shared" si="33"/>
        <v>70</v>
      </c>
      <c r="J24" s="67">
        <f t="shared" si="0"/>
        <v>0</v>
      </c>
      <c r="K24" s="68">
        <f t="shared" si="1"/>
        <v>0</v>
      </c>
      <c r="L24" s="67">
        <f t="shared" si="2"/>
        <v>10</v>
      </c>
      <c r="M24" s="67">
        <f t="shared" si="3"/>
        <v>10</v>
      </c>
      <c r="N24" s="67">
        <f t="shared" si="4"/>
        <v>30</v>
      </c>
      <c r="O24" s="67">
        <f t="shared" si="5"/>
        <v>40</v>
      </c>
      <c r="P24" s="67">
        <f t="shared" si="6"/>
        <v>30</v>
      </c>
      <c r="Q24" s="69">
        <f t="shared" si="7"/>
        <v>120</v>
      </c>
      <c r="R24" s="46">
        <f t="shared" si="8"/>
        <v>1.7142857142857142</v>
      </c>
      <c r="S24" s="46" t="str">
        <f t="shared" si="9"/>
        <v>D</v>
      </c>
      <c r="T24" s="67">
        <f t="shared" si="10"/>
        <v>0</v>
      </c>
      <c r="U24" s="68">
        <f t="shared" si="11"/>
        <v>0</v>
      </c>
      <c r="V24" s="67">
        <f t="shared" si="12"/>
        <v>10</v>
      </c>
      <c r="W24" s="67">
        <f t="shared" si="13"/>
        <v>20</v>
      </c>
      <c r="X24" s="67">
        <f t="shared" si="14"/>
        <v>40</v>
      </c>
      <c r="Y24" s="68">
        <f t="shared" si="15"/>
        <v>40</v>
      </c>
      <c r="Z24" s="68">
        <f t="shared" si="16"/>
        <v>40</v>
      </c>
      <c r="AA24" s="69">
        <f t="shared" si="17"/>
        <v>150</v>
      </c>
      <c r="AB24" s="46">
        <f t="shared" si="18"/>
        <v>2.1428571428571428</v>
      </c>
      <c r="AC24" s="46" t="str">
        <f t="shared" si="19"/>
        <v>C</v>
      </c>
      <c r="AD24" s="31">
        <v>21</v>
      </c>
      <c r="AE24" s="45" t="s">
        <v>21</v>
      </c>
      <c r="AF24" s="47">
        <v>-240.4954608644548</v>
      </c>
      <c r="AG24" s="47">
        <v>662.2648283337212</v>
      </c>
      <c r="AH24" s="47">
        <v>114.29920419652672</v>
      </c>
      <c r="AI24" s="47">
        <v>-74.423361898931944</v>
      </c>
      <c r="AJ24" s="47">
        <v>-67.380002357723242</v>
      </c>
      <c r="AK24" s="47">
        <v>-548.3123371016236</v>
      </c>
      <c r="AL24" s="48">
        <v>-185.43894387336752</v>
      </c>
      <c r="AM24" s="48">
        <v>-141.50484816305641</v>
      </c>
      <c r="AN24" s="45" t="s">
        <v>21</v>
      </c>
      <c r="AO24" s="49">
        <v>-1.5417914615421411E-2</v>
      </c>
      <c r="AP24" s="49">
        <v>0.15270714511654465</v>
      </c>
      <c r="AQ24" s="49">
        <v>0.18144261078422158</v>
      </c>
      <c r="AR24" s="49">
        <v>-1.8773486219337252E-2</v>
      </c>
      <c r="AS24" s="49">
        <v>-3.0595009105230549E-2</v>
      </c>
      <c r="AT24" s="49">
        <v>-0.19717492969451259</v>
      </c>
      <c r="AU24" s="50">
        <v>-0.2141997338422143</v>
      </c>
      <c r="AV24" s="50">
        <v>-0.1728841616782677</v>
      </c>
      <c r="AW24" s="53" t="s">
        <v>21</v>
      </c>
      <c r="AX24" s="51">
        <f t="shared" si="20"/>
        <v>0</v>
      </c>
      <c r="AY24" s="51">
        <f t="shared" si="21"/>
        <v>0</v>
      </c>
      <c r="AZ24" s="51">
        <f t="shared" si="22"/>
        <v>1</v>
      </c>
      <c r="BA24" s="51">
        <f t="shared" si="23"/>
        <v>1</v>
      </c>
      <c r="BB24" s="51">
        <f t="shared" si="24"/>
        <v>3</v>
      </c>
      <c r="BC24" s="51">
        <f t="shared" si="25"/>
        <v>4</v>
      </c>
      <c r="BD24" s="51">
        <f t="shared" si="34"/>
        <v>3</v>
      </c>
      <c r="BE24" s="53" t="s">
        <v>21</v>
      </c>
      <c r="BF24" s="51">
        <f t="shared" si="26"/>
        <v>0</v>
      </c>
      <c r="BG24" s="51">
        <f t="shared" si="27"/>
        <v>0</v>
      </c>
      <c r="BH24" s="51">
        <f t="shared" si="28"/>
        <v>1</v>
      </c>
      <c r="BI24" s="51">
        <f t="shared" si="29"/>
        <v>2</v>
      </c>
      <c r="BJ24" s="51">
        <f t="shared" si="30"/>
        <v>4</v>
      </c>
      <c r="BK24" s="51">
        <f t="shared" si="31"/>
        <v>4</v>
      </c>
      <c r="BL24" s="51">
        <f t="shared" si="32"/>
        <v>4</v>
      </c>
    </row>
    <row r="25" spans="1:64" x14ac:dyDescent="0.3">
      <c r="A25" s="53" t="s">
        <v>22</v>
      </c>
      <c r="B25" s="16">
        <v>10</v>
      </c>
      <c r="C25" s="16">
        <v>10</v>
      </c>
      <c r="D25" s="16">
        <v>10</v>
      </c>
      <c r="E25" s="16">
        <v>10</v>
      </c>
      <c r="F25" s="16">
        <v>10</v>
      </c>
      <c r="G25" s="16">
        <v>10</v>
      </c>
      <c r="H25" s="16">
        <v>10</v>
      </c>
      <c r="I25" s="32">
        <f t="shared" si="33"/>
        <v>70</v>
      </c>
      <c r="J25" s="67">
        <f t="shared" si="0"/>
        <v>20</v>
      </c>
      <c r="K25" s="68">
        <f t="shared" si="1"/>
        <v>0</v>
      </c>
      <c r="L25" s="67">
        <f t="shared" si="2"/>
        <v>0</v>
      </c>
      <c r="M25" s="67">
        <f t="shared" si="3"/>
        <v>20</v>
      </c>
      <c r="N25" s="67">
        <f t="shared" si="4"/>
        <v>40</v>
      </c>
      <c r="O25" s="67">
        <f t="shared" si="5"/>
        <v>40</v>
      </c>
      <c r="P25" s="67">
        <f t="shared" si="6"/>
        <v>40</v>
      </c>
      <c r="Q25" s="69">
        <f t="shared" si="7"/>
        <v>160</v>
      </c>
      <c r="R25" s="46">
        <f t="shared" si="8"/>
        <v>2.2857142857142856</v>
      </c>
      <c r="S25" s="46" t="str">
        <f t="shared" si="9"/>
        <v>C</v>
      </c>
      <c r="T25" s="67">
        <f t="shared" si="10"/>
        <v>20</v>
      </c>
      <c r="U25" s="68">
        <f t="shared" si="11"/>
        <v>0</v>
      </c>
      <c r="V25" s="67">
        <f t="shared" si="12"/>
        <v>0</v>
      </c>
      <c r="W25" s="67">
        <f t="shared" si="13"/>
        <v>20</v>
      </c>
      <c r="X25" s="67">
        <f t="shared" si="14"/>
        <v>40</v>
      </c>
      <c r="Y25" s="68">
        <f t="shared" si="15"/>
        <v>40</v>
      </c>
      <c r="Z25" s="68">
        <f t="shared" si="16"/>
        <v>40</v>
      </c>
      <c r="AA25" s="69">
        <f t="shared" si="17"/>
        <v>160</v>
      </c>
      <c r="AB25" s="46">
        <f t="shared" si="18"/>
        <v>2.2857142857142856</v>
      </c>
      <c r="AC25" s="46" t="str">
        <f t="shared" si="19"/>
        <v>C</v>
      </c>
      <c r="AD25" s="31">
        <v>22</v>
      </c>
      <c r="AE25" s="45" t="s">
        <v>22</v>
      </c>
      <c r="AF25" s="47">
        <v>-829.74485514374646</v>
      </c>
      <c r="AG25" s="47">
        <v>-127.04953948117281</v>
      </c>
      <c r="AH25" s="47">
        <v>1.5181635480677755</v>
      </c>
      <c r="AI25" s="47">
        <v>170.67806958544952</v>
      </c>
      <c r="AJ25" s="47">
        <v>-100.4670265609459</v>
      </c>
      <c r="AK25" s="47">
        <v>-591.62471033372003</v>
      </c>
      <c r="AL25" s="48">
        <v>-67.523326113310475</v>
      </c>
      <c r="AM25" s="48">
        <v>-115.27648578811443</v>
      </c>
      <c r="AN25" s="45" t="s">
        <v>22</v>
      </c>
      <c r="AO25" s="49">
        <v>-9.4061994752252173E-2</v>
      </c>
      <c r="AP25" s="49">
        <v>-5.2581173939256119E-2</v>
      </c>
      <c r="AQ25" s="49">
        <v>3.0533443739452345E-3</v>
      </c>
      <c r="AR25" s="49">
        <v>8.1594628141792191E-2</v>
      </c>
      <c r="AS25" s="49">
        <v>-5.9119772513598769E-2</v>
      </c>
      <c r="AT25" s="49">
        <v>-0.29726147427287203</v>
      </c>
      <c r="AU25" s="50">
        <v>-3.1187244305058437</v>
      </c>
      <c r="AV25" s="50">
        <v>-1.1007698381366056</v>
      </c>
      <c r="AW25" s="53" t="s">
        <v>22</v>
      </c>
      <c r="AX25" s="51">
        <f t="shared" si="20"/>
        <v>2</v>
      </c>
      <c r="AY25" s="51">
        <f t="shared" si="21"/>
        <v>0</v>
      </c>
      <c r="AZ25" s="51">
        <f t="shared" si="22"/>
        <v>0</v>
      </c>
      <c r="BA25" s="51">
        <f t="shared" si="23"/>
        <v>2</v>
      </c>
      <c r="BB25" s="51">
        <f t="shared" si="24"/>
        <v>4</v>
      </c>
      <c r="BC25" s="51">
        <f t="shared" si="25"/>
        <v>4</v>
      </c>
      <c r="BD25" s="51">
        <f t="shared" si="34"/>
        <v>4</v>
      </c>
      <c r="BE25" s="53" t="s">
        <v>22</v>
      </c>
      <c r="BF25" s="51">
        <f t="shared" si="26"/>
        <v>2</v>
      </c>
      <c r="BG25" s="51">
        <f t="shared" si="27"/>
        <v>0</v>
      </c>
      <c r="BH25" s="51">
        <f t="shared" si="28"/>
        <v>0</v>
      </c>
      <c r="BI25" s="51">
        <f t="shared" si="29"/>
        <v>2</v>
      </c>
      <c r="BJ25" s="51">
        <f t="shared" si="30"/>
        <v>4</v>
      </c>
      <c r="BK25" s="51">
        <f t="shared" si="31"/>
        <v>4</v>
      </c>
      <c r="BL25" s="51">
        <f t="shared" si="32"/>
        <v>4</v>
      </c>
    </row>
    <row r="26" spans="1:64" x14ac:dyDescent="0.3">
      <c r="A26" s="53" t="s">
        <v>23</v>
      </c>
      <c r="B26" s="16">
        <v>10</v>
      </c>
      <c r="C26" s="16">
        <v>10</v>
      </c>
      <c r="D26" s="16">
        <v>10</v>
      </c>
      <c r="E26" s="16">
        <v>10</v>
      </c>
      <c r="F26" s="16">
        <v>10</v>
      </c>
      <c r="G26" s="16">
        <v>10</v>
      </c>
      <c r="H26" s="16">
        <v>10</v>
      </c>
      <c r="I26" s="32">
        <f t="shared" si="33"/>
        <v>70</v>
      </c>
      <c r="J26" s="67">
        <f t="shared" si="0"/>
        <v>0</v>
      </c>
      <c r="K26" s="68">
        <f t="shared" si="1"/>
        <v>0</v>
      </c>
      <c r="L26" s="67">
        <f t="shared" si="2"/>
        <v>10</v>
      </c>
      <c r="M26" s="67">
        <f t="shared" si="3"/>
        <v>30</v>
      </c>
      <c r="N26" s="67">
        <f t="shared" si="4"/>
        <v>30</v>
      </c>
      <c r="O26" s="67">
        <f t="shared" si="5"/>
        <v>40</v>
      </c>
      <c r="P26" s="67">
        <f t="shared" si="6"/>
        <v>40</v>
      </c>
      <c r="Q26" s="69">
        <f t="shared" si="7"/>
        <v>150</v>
      </c>
      <c r="R26" s="46">
        <f t="shared" si="8"/>
        <v>2.1428571428571428</v>
      </c>
      <c r="S26" s="46" t="str">
        <f t="shared" si="9"/>
        <v>C</v>
      </c>
      <c r="T26" s="67">
        <f t="shared" si="10"/>
        <v>0</v>
      </c>
      <c r="U26" s="68">
        <f t="shared" si="11"/>
        <v>0</v>
      </c>
      <c r="V26" s="67">
        <f t="shared" si="12"/>
        <v>10</v>
      </c>
      <c r="W26" s="67">
        <f t="shared" si="13"/>
        <v>30</v>
      </c>
      <c r="X26" s="67">
        <f t="shared" si="14"/>
        <v>30</v>
      </c>
      <c r="Y26" s="68">
        <f t="shared" si="15"/>
        <v>40</v>
      </c>
      <c r="Z26" s="68">
        <f t="shared" si="16"/>
        <v>30</v>
      </c>
      <c r="AA26" s="69">
        <f t="shared" si="17"/>
        <v>140</v>
      </c>
      <c r="AB26" s="46">
        <f t="shared" si="18"/>
        <v>2</v>
      </c>
      <c r="AC26" s="46" t="str">
        <f t="shared" si="19"/>
        <v>C</v>
      </c>
      <c r="AD26" s="31">
        <v>23</v>
      </c>
      <c r="AE26" s="45" t="s">
        <v>23</v>
      </c>
      <c r="AF26" s="47">
        <v>-146.15937421943727</v>
      </c>
      <c r="AG26" s="47">
        <v>184.63042224734659</v>
      </c>
      <c r="AH26" s="47">
        <v>72.984393648373839</v>
      </c>
      <c r="AI26" s="47">
        <v>-11.093383971871845</v>
      </c>
      <c r="AJ26" s="47">
        <v>-183.25264817740413</v>
      </c>
      <c r="AK26" s="47">
        <v>-182.84802976075389</v>
      </c>
      <c r="AL26" s="48" t="s">
        <v>52</v>
      </c>
      <c r="AM26" s="48">
        <v>-26.580128205127835</v>
      </c>
      <c r="AN26" s="45" t="s">
        <v>23</v>
      </c>
      <c r="AO26" s="49">
        <v>-2.0202155345152226E-2</v>
      </c>
      <c r="AP26" s="49">
        <v>9.9187185636370509E-2</v>
      </c>
      <c r="AQ26" s="49">
        <v>0.11038496123575463</v>
      </c>
      <c r="AR26" s="49">
        <v>-7.9435716938909308E-3</v>
      </c>
      <c r="AS26" s="49">
        <v>-0.10521886116502897</v>
      </c>
      <c r="AT26" s="49">
        <v>-0.12128020272558218</v>
      </c>
      <c r="AU26" s="50" t="s">
        <v>52</v>
      </c>
      <c r="AV26" s="50">
        <v>-0.40018337113351604</v>
      </c>
      <c r="AW26" s="53" t="s">
        <v>23</v>
      </c>
      <c r="AX26" s="51">
        <f t="shared" si="20"/>
        <v>0</v>
      </c>
      <c r="AY26" s="51">
        <f t="shared" si="21"/>
        <v>0</v>
      </c>
      <c r="AZ26" s="51">
        <f t="shared" si="22"/>
        <v>1</v>
      </c>
      <c r="BA26" s="51">
        <f t="shared" si="23"/>
        <v>3</v>
      </c>
      <c r="BB26" s="51">
        <f t="shared" si="24"/>
        <v>3</v>
      </c>
      <c r="BC26" s="51">
        <f t="shared" si="25"/>
        <v>4</v>
      </c>
      <c r="BD26" s="51">
        <f t="shared" si="34"/>
        <v>4</v>
      </c>
      <c r="BE26" s="53" t="s">
        <v>23</v>
      </c>
      <c r="BF26" s="51">
        <f t="shared" si="26"/>
        <v>0</v>
      </c>
      <c r="BG26" s="51">
        <f t="shared" si="27"/>
        <v>0</v>
      </c>
      <c r="BH26" s="51">
        <f t="shared" si="28"/>
        <v>1</v>
      </c>
      <c r="BI26" s="51">
        <f t="shared" si="29"/>
        <v>3</v>
      </c>
      <c r="BJ26" s="51">
        <f t="shared" si="30"/>
        <v>3</v>
      </c>
      <c r="BK26" s="51">
        <f t="shared" si="31"/>
        <v>4</v>
      </c>
      <c r="BL26" s="51">
        <f t="shared" si="32"/>
        <v>3</v>
      </c>
    </row>
    <row r="27" spans="1:64" x14ac:dyDescent="0.3">
      <c r="A27" s="53" t="s">
        <v>24</v>
      </c>
      <c r="B27" s="16">
        <v>10</v>
      </c>
      <c r="C27" s="16">
        <v>10</v>
      </c>
      <c r="D27" s="16">
        <v>10</v>
      </c>
      <c r="E27" s="16">
        <v>10</v>
      </c>
      <c r="F27" s="16">
        <v>10</v>
      </c>
      <c r="G27" s="16">
        <v>10</v>
      </c>
      <c r="H27" s="16">
        <v>10</v>
      </c>
      <c r="I27" s="32">
        <f t="shared" si="33"/>
        <v>70</v>
      </c>
      <c r="J27" s="67">
        <f t="shared" si="0"/>
        <v>0</v>
      </c>
      <c r="K27" s="68">
        <f t="shared" si="1"/>
        <v>40</v>
      </c>
      <c r="L27" s="67">
        <f t="shared" si="2"/>
        <v>0</v>
      </c>
      <c r="M27" s="67">
        <f t="shared" si="3"/>
        <v>20</v>
      </c>
      <c r="N27" s="67">
        <f t="shared" si="4"/>
        <v>30</v>
      </c>
      <c r="O27" s="67">
        <f t="shared" si="5"/>
        <v>40</v>
      </c>
      <c r="P27" s="67">
        <f t="shared" si="6"/>
        <v>40</v>
      </c>
      <c r="Q27" s="69">
        <f t="shared" si="7"/>
        <v>170</v>
      </c>
      <c r="R27" s="46">
        <f t="shared" si="8"/>
        <v>2.4285714285714284</v>
      </c>
      <c r="S27" s="46" t="str">
        <f t="shared" si="9"/>
        <v>C</v>
      </c>
      <c r="T27" s="67">
        <f t="shared" si="10"/>
        <v>0</v>
      </c>
      <c r="U27" s="68">
        <f t="shared" si="11"/>
        <v>40</v>
      </c>
      <c r="V27" s="67">
        <f t="shared" si="12"/>
        <v>0</v>
      </c>
      <c r="W27" s="67">
        <f t="shared" si="13"/>
        <v>20</v>
      </c>
      <c r="X27" s="67">
        <f t="shared" si="14"/>
        <v>30</v>
      </c>
      <c r="Y27" s="68">
        <f t="shared" si="15"/>
        <v>40</v>
      </c>
      <c r="Z27" s="68">
        <f t="shared" si="16"/>
        <v>30</v>
      </c>
      <c r="AA27" s="69">
        <f t="shared" si="17"/>
        <v>160</v>
      </c>
      <c r="AB27" s="46">
        <f t="shared" si="18"/>
        <v>2.2857142857142856</v>
      </c>
      <c r="AC27" s="46" t="str">
        <f t="shared" si="19"/>
        <v>C</v>
      </c>
      <c r="AD27" s="31">
        <v>24</v>
      </c>
      <c r="AE27" s="45" t="s">
        <v>24</v>
      </c>
      <c r="AF27" s="47">
        <v>-118.97050161120478</v>
      </c>
      <c r="AG27" s="47">
        <v>144.18025056920465</v>
      </c>
      <c r="AH27" s="47">
        <v>-77.006394397189439</v>
      </c>
      <c r="AI27" s="47">
        <v>94.278627153019443</v>
      </c>
      <c r="AJ27" s="47">
        <v>-80.340357523124567</v>
      </c>
      <c r="AK27" s="47">
        <v>-171.51119884168634</v>
      </c>
      <c r="AL27" s="48" t="s">
        <v>52</v>
      </c>
      <c r="AM27" s="48">
        <v>-28.571428571428527</v>
      </c>
      <c r="AN27" s="45" t="s">
        <v>24</v>
      </c>
      <c r="AO27" s="49">
        <v>-2.3699183708595379E-2</v>
      </c>
      <c r="AP27" s="49">
        <v>9.824027451375221E-2</v>
      </c>
      <c r="AQ27" s="49">
        <v>-0.31658104323985142</v>
      </c>
      <c r="AR27" s="49">
        <v>6.4283500890777445E-2</v>
      </c>
      <c r="AS27" s="49">
        <v>-9.0689657228590348E-2</v>
      </c>
      <c r="AT27" s="49">
        <v>-0.19374652855086003</v>
      </c>
      <c r="AU27" s="50" t="s">
        <v>52</v>
      </c>
      <c r="AV27" s="50">
        <v>-0.39999999999999863</v>
      </c>
      <c r="AW27" s="53" t="s">
        <v>24</v>
      </c>
      <c r="AX27" s="51">
        <f t="shared" si="20"/>
        <v>0</v>
      </c>
      <c r="AY27" s="51">
        <f t="shared" si="21"/>
        <v>4</v>
      </c>
      <c r="AZ27" s="51">
        <f t="shared" si="22"/>
        <v>0</v>
      </c>
      <c r="BA27" s="51">
        <f t="shared" si="23"/>
        <v>2</v>
      </c>
      <c r="BB27" s="51">
        <f t="shared" si="24"/>
        <v>3</v>
      </c>
      <c r="BC27" s="51">
        <f t="shared" si="25"/>
        <v>4</v>
      </c>
      <c r="BD27" s="51">
        <f t="shared" si="34"/>
        <v>4</v>
      </c>
      <c r="BE27" s="53" t="s">
        <v>24</v>
      </c>
      <c r="BF27" s="51">
        <f t="shared" si="26"/>
        <v>0</v>
      </c>
      <c r="BG27" s="51">
        <f t="shared" si="27"/>
        <v>4</v>
      </c>
      <c r="BH27" s="51">
        <f t="shared" si="28"/>
        <v>0</v>
      </c>
      <c r="BI27" s="51">
        <f t="shared" si="29"/>
        <v>2</v>
      </c>
      <c r="BJ27" s="51">
        <f t="shared" si="30"/>
        <v>3</v>
      </c>
      <c r="BK27" s="51">
        <f t="shared" si="31"/>
        <v>4</v>
      </c>
      <c r="BL27" s="51">
        <f t="shared" si="32"/>
        <v>3</v>
      </c>
    </row>
    <row r="28" spans="1:64" x14ac:dyDescent="0.3">
      <c r="A28" s="53" t="s">
        <v>25</v>
      </c>
      <c r="B28" s="16">
        <v>10</v>
      </c>
      <c r="C28" s="16">
        <v>10</v>
      </c>
      <c r="D28" s="16">
        <v>10</v>
      </c>
      <c r="E28" s="16">
        <v>10</v>
      </c>
      <c r="F28" s="16">
        <v>10</v>
      </c>
      <c r="G28" s="16">
        <v>10</v>
      </c>
      <c r="H28" s="16">
        <v>10</v>
      </c>
      <c r="I28" s="32">
        <f t="shared" si="33"/>
        <v>70</v>
      </c>
      <c r="J28" s="67">
        <f t="shared" si="0"/>
        <v>0</v>
      </c>
      <c r="K28" s="68">
        <f t="shared" si="1"/>
        <v>0</v>
      </c>
      <c r="L28" s="67">
        <f t="shared" si="2"/>
        <v>0</v>
      </c>
      <c r="M28" s="67">
        <f t="shared" si="3"/>
        <v>10</v>
      </c>
      <c r="N28" s="67">
        <f t="shared" si="4"/>
        <v>20</v>
      </c>
      <c r="O28" s="67">
        <f t="shared" si="5"/>
        <v>40</v>
      </c>
      <c r="P28" s="67">
        <f t="shared" si="6"/>
        <v>40</v>
      </c>
      <c r="Q28" s="69">
        <f t="shared" si="7"/>
        <v>110</v>
      </c>
      <c r="R28" s="46">
        <f t="shared" si="8"/>
        <v>1.5714285714285714</v>
      </c>
      <c r="S28" s="46" t="str">
        <f t="shared" si="9"/>
        <v>D</v>
      </c>
      <c r="T28" s="67">
        <f t="shared" si="10"/>
        <v>0</v>
      </c>
      <c r="U28" s="68">
        <f t="shared" si="11"/>
        <v>0</v>
      </c>
      <c r="V28" s="67">
        <f t="shared" si="12"/>
        <v>0</v>
      </c>
      <c r="W28" s="67">
        <f t="shared" si="13"/>
        <v>10</v>
      </c>
      <c r="X28" s="67">
        <f t="shared" si="14"/>
        <v>30</v>
      </c>
      <c r="Y28" s="68">
        <f t="shared" si="15"/>
        <v>40</v>
      </c>
      <c r="Z28" s="68">
        <f t="shared" si="16"/>
        <v>30</v>
      </c>
      <c r="AA28" s="69">
        <f t="shared" si="17"/>
        <v>110</v>
      </c>
      <c r="AB28" s="46">
        <f t="shared" si="18"/>
        <v>1.5714285714285714</v>
      </c>
      <c r="AC28" s="46" t="str">
        <f t="shared" si="19"/>
        <v>D</v>
      </c>
      <c r="AD28" s="31">
        <v>25</v>
      </c>
      <c r="AE28" s="45" t="s">
        <v>25</v>
      </c>
      <c r="AF28" s="47">
        <v>834.42180099897996</v>
      </c>
      <c r="AG28" s="47">
        <v>526.08818189215572</v>
      </c>
      <c r="AH28" s="47">
        <v>70.387710443926267</v>
      </c>
      <c r="AI28" s="47">
        <v>493.81481539808783</v>
      </c>
      <c r="AJ28" s="47">
        <v>-58.687054654566737</v>
      </c>
      <c r="AK28" s="47">
        <v>-158.18185208062096</v>
      </c>
      <c r="AL28" s="48" t="s">
        <v>52</v>
      </c>
      <c r="AM28" s="48">
        <v>-39.00000000000216</v>
      </c>
      <c r="AN28" s="45" t="s">
        <v>25</v>
      </c>
      <c r="AO28" s="49">
        <v>8.9019977838834766E-2</v>
      </c>
      <c r="AP28" s="49">
        <v>0.19115036543983449</v>
      </c>
      <c r="AQ28" s="49">
        <v>0.13375230104671904</v>
      </c>
      <c r="AR28" s="49">
        <v>0.18879816755113291</v>
      </c>
      <c r="AS28" s="49">
        <v>-3.6134702175710652E-2</v>
      </c>
      <c r="AT28" s="49">
        <v>-8.5261423273577705E-2</v>
      </c>
      <c r="AU28" s="50" t="s">
        <v>52</v>
      </c>
      <c r="AV28" s="50" t="s">
        <v>52</v>
      </c>
      <c r="AW28" s="53" t="s">
        <v>25</v>
      </c>
      <c r="AX28" s="51">
        <f t="shared" si="20"/>
        <v>0</v>
      </c>
      <c r="AY28" s="51">
        <f t="shared" si="21"/>
        <v>0</v>
      </c>
      <c r="AZ28" s="51">
        <f t="shared" si="22"/>
        <v>0</v>
      </c>
      <c r="BA28" s="51">
        <f t="shared" si="23"/>
        <v>1</v>
      </c>
      <c r="BB28" s="51">
        <f t="shared" si="24"/>
        <v>2</v>
      </c>
      <c r="BC28" s="51">
        <f t="shared" si="25"/>
        <v>4</v>
      </c>
      <c r="BD28" s="51">
        <f t="shared" si="34"/>
        <v>4</v>
      </c>
      <c r="BE28" s="53" t="s">
        <v>25</v>
      </c>
      <c r="BF28" s="51">
        <f t="shared" si="26"/>
        <v>0</v>
      </c>
      <c r="BG28" s="51">
        <f t="shared" si="27"/>
        <v>0</v>
      </c>
      <c r="BH28" s="51">
        <f t="shared" si="28"/>
        <v>0</v>
      </c>
      <c r="BI28" s="51">
        <f t="shared" si="29"/>
        <v>1</v>
      </c>
      <c r="BJ28" s="51">
        <f t="shared" si="30"/>
        <v>3</v>
      </c>
      <c r="BK28" s="51">
        <f t="shared" si="31"/>
        <v>4</v>
      </c>
      <c r="BL28" s="51">
        <f t="shared" si="32"/>
        <v>3</v>
      </c>
    </row>
    <row r="29" spans="1:64" x14ac:dyDescent="0.3">
      <c r="A29" s="53" t="s">
        <v>26</v>
      </c>
      <c r="B29" s="16">
        <v>10</v>
      </c>
      <c r="C29" s="16">
        <v>10</v>
      </c>
      <c r="D29" s="16">
        <v>10</v>
      </c>
      <c r="E29" s="16">
        <v>10</v>
      </c>
      <c r="F29" s="16">
        <v>10</v>
      </c>
      <c r="G29" s="16">
        <v>10</v>
      </c>
      <c r="H29" s="16">
        <v>10</v>
      </c>
      <c r="I29" s="32">
        <f t="shared" si="33"/>
        <v>70</v>
      </c>
      <c r="J29" s="67">
        <f t="shared" si="0"/>
        <v>10</v>
      </c>
      <c r="K29" s="68">
        <f t="shared" si="1"/>
        <v>20</v>
      </c>
      <c r="L29" s="67">
        <f t="shared" si="2"/>
        <v>20</v>
      </c>
      <c r="M29" s="67">
        <f t="shared" si="3"/>
        <v>30</v>
      </c>
      <c r="N29" s="67">
        <f t="shared" si="4"/>
        <v>30</v>
      </c>
      <c r="O29" s="67">
        <f t="shared" si="5"/>
        <v>6.9686981547316691</v>
      </c>
      <c r="P29" s="67">
        <f t="shared" si="6"/>
        <v>0</v>
      </c>
      <c r="Q29" s="69">
        <f t="shared" si="7"/>
        <v>116.96869815473167</v>
      </c>
      <c r="R29" s="46">
        <f t="shared" si="8"/>
        <v>1.6709814022104523</v>
      </c>
      <c r="S29" s="46" t="str">
        <f t="shared" si="9"/>
        <v>D</v>
      </c>
      <c r="T29" s="67">
        <f t="shared" si="10"/>
        <v>20</v>
      </c>
      <c r="U29" s="68">
        <f t="shared" si="11"/>
        <v>40</v>
      </c>
      <c r="V29" s="67">
        <f t="shared" si="12"/>
        <v>30</v>
      </c>
      <c r="W29" s="67">
        <f t="shared" si="13"/>
        <v>40</v>
      </c>
      <c r="X29" s="67">
        <f t="shared" si="14"/>
        <v>30</v>
      </c>
      <c r="Y29" s="68">
        <f t="shared" si="15"/>
        <v>6.9686981547316691</v>
      </c>
      <c r="Z29" s="68">
        <f t="shared" si="16"/>
        <v>0</v>
      </c>
      <c r="AA29" s="69">
        <f t="shared" si="17"/>
        <v>166.96869815473167</v>
      </c>
      <c r="AB29" s="46">
        <f t="shared" si="18"/>
        <v>2.3852671164961667</v>
      </c>
      <c r="AC29" s="46" t="str">
        <f t="shared" si="19"/>
        <v>C</v>
      </c>
      <c r="AD29" s="31">
        <v>26</v>
      </c>
      <c r="AE29" s="45" t="s">
        <v>26</v>
      </c>
      <c r="AF29" s="47">
        <v>-805.55928049639078</v>
      </c>
      <c r="AG29" s="47">
        <v>-144.20994227639949</v>
      </c>
      <c r="AH29" s="47">
        <v>-41.858194660215531</v>
      </c>
      <c r="AI29" s="47">
        <v>-250.0388544181028</v>
      </c>
      <c r="AJ29" s="47">
        <v>-251.36816588211423</v>
      </c>
      <c r="AK29" s="47">
        <v>-211.84233850763076</v>
      </c>
      <c r="AL29" s="48">
        <v>-6.9686981547316691</v>
      </c>
      <c r="AM29" s="48">
        <v>100.72691340280366</v>
      </c>
      <c r="AN29" s="45" t="s">
        <v>26</v>
      </c>
      <c r="AO29" s="49">
        <v>-7.2570026799117379E-2</v>
      </c>
      <c r="AP29" s="49">
        <v>-4.7907014270810427E-2</v>
      </c>
      <c r="AQ29" s="49">
        <v>-9.763375088332793E-2</v>
      </c>
      <c r="AR29" s="49">
        <v>-7.0103560157898634E-2</v>
      </c>
      <c r="AS29" s="49">
        <v>-0.18072205189261661</v>
      </c>
      <c r="AT29" s="49">
        <v>-0.12385075214818834</v>
      </c>
      <c r="AU29" s="50">
        <v>-2.2647702810307667E-2</v>
      </c>
      <c r="AV29" s="50">
        <v>0.14689071033097309</v>
      </c>
      <c r="AW29" s="53" t="s">
        <v>26</v>
      </c>
      <c r="AX29" s="51">
        <f t="shared" si="20"/>
        <v>1</v>
      </c>
      <c r="AY29" s="51">
        <f t="shared" si="21"/>
        <v>2</v>
      </c>
      <c r="AZ29" s="51">
        <f t="shared" si="22"/>
        <v>2</v>
      </c>
      <c r="BA29" s="51">
        <f t="shared" si="23"/>
        <v>3</v>
      </c>
      <c r="BB29" s="51">
        <f t="shared" si="24"/>
        <v>3</v>
      </c>
      <c r="BC29" s="51">
        <f t="shared" si="25"/>
        <v>1</v>
      </c>
      <c r="BD29" s="51">
        <f t="shared" si="34"/>
        <v>0</v>
      </c>
      <c r="BE29" s="53" t="s">
        <v>26</v>
      </c>
      <c r="BF29" s="51">
        <f t="shared" si="26"/>
        <v>2</v>
      </c>
      <c r="BG29" s="51">
        <f t="shared" si="27"/>
        <v>4</v>
      </c>
      <c r="BH29" s="51">
        <f t="shared" si="28"/>
        <v>3</v>
      </c>
      <c r="BI29" s="51">
        <f t="shared" si="29"/>
        <v>4</v>
      </c>
      <c r="BJ29" s="51">
        <f t="shared" si="30"/>
        <v>3</v>
      </c>
      <c r="BK29" s="51">
        <f t="shared" si="31"/>
        <v>1</v>
      </c>
      <c r="BL29" s="51">
        <f t="shared" si="32"/>
        <v>0</v>
      </c>
    </row>
    <row r="30" spans="1:64" x14ac:dyDescent="0.3">
      <c r="A30" s="53" t="s">
        <v>27</v>
      </c>
      <c r="B30" s="16">
        <v>10</v>
      </c>
      <c r="C30" s="16">
        <v>10</v>
      </c>
      <c r="D30" s="16">
        <v>10</v>
      </c>
      <c r="E30" s="16">
        <v>10</v>
      </c>
      <c r="F30" s="16">
        <v>10</v>
      </c>
      <c r="G30" s="16">
        <v>10</v>
      </c>
      <c r="H30" s="16">
        <v>10</v>
      </c>
      <c r="I30" s="32">
        <f t="shared" si="33"/>
        <v>70</v>
      </c>
      <c r="J30" s="67">
        <f t="shared" si="0"/>
        <v>0</v>
      </c>
      <c r="K30" s="68">
        <f t="shared" si="1"/>
        <v>0</v>
      </c>
      <c r="L30" s="67">
        <f t="shared" si="2"/>
        <v>10</v>
      </c>
      <c r="M30" s="67">
        <f t="shared" si="3"/>
        <v>30</v>
      </c>
      <c r="N30" s="67">
        <f t="shared" si="4"/>
        <v>20</v>
      </c>
      <c r="O30" s="67">
        <f t="shared" si="5"/>
        <v>40</v>
      </c>
      <c r="P30" s="67">
        <f t="shared" si="6"/>
        <v>40</v>
      </c>
      <c r="Q30" s="69">
        <f t="shared" si="7"/>
        <v>140</v>
      </c>
      <c r="R30" s="46">
        <f t="shared" si="8"/>
        <v>2</v>
      </c>
      <c r="S30" s="46" t="str">
        <f t="shared" si="9"/>
        <v>C</v>
      </c>
      <c r="T30" s="67">
        <f t="shared" si="10"/>
        <v>0</v>
      </c>
      <c r="U30" s="68">
        <f t="shared" si="11"/>
        <v>0</v>
      </c>
      <c r="V30" s="67">
        <f t="shared" si="12"/>
        <v>10</v>
      </c>
      <c r="W30" s="67">
        <f t="shared" si="13"/>
        <v>30</v>
      </c>
      <c r="X30" s="67">
        <f t="shared" si="14"/>
        <v>30</v>
      </c>
      <c r="Y30" s="68">
        <f t="shared" si="15"/>
        <v>30</v>
      </c>
      <c r="Z30" s="68">
        <f t="shared" si="16"/>
        <v>40</v>
      </c>
      <c r="AA30" s="69">
        <f t="shared" si="17"/>
        <v>140</v>
      </c>
      <c r="AB30" s="46">
        <f t="shared" si="18"/>
        <v>2</v>
      </c>
      <c r="AC30" s="46" t="str">
        <f t="shared" si="19"/>
        <v>C</v>
      </c>
      <c r="AD30" s="31">
        <v>27</v>
      </c>
      <c r="AE30" s="45" t="s">
        <v>27</v>
      </c>
      <c r="AF30" s="47">
        <v>-34.880457624660266</v>
      </c>
      <c r="AG30" s="47">
        <v>402.74796689639834</v>
      </c>
      <c r="AH30" s="47">
        <v>25.88879702653162</v>
      </c>
      <c r="AI30" s="47">
        <v>-39.473665988574112</v>
      </c>
      <c r="AJ30" s="47">
        <v>-158.39538300524919</v>
      </c>
      <c r="AK30" s="47">
        <v>-156.23890319534894</v>
      </c>
      <c r="AL30" s="48">
        <v>-38</v>
      </c>
      <c r="AM30" s="48">
        <v>-71.409269358417987</v>
      </c>
      <c r="AN30" s="45" t="s">
        <v>27</v>
      </c>
      <c r="AO30" s="49">
        <v>-4.210234789063255E-3</v>
      </c>
      <c r="AP30" s="49">
        <v>0.15754787793640515</v>
      </c>
      <c r="AQ30" s="49">
        <v>5.8139978252424049E-2</v>
      </c>
      <c r="AR30" s="49">
        <v>-1.9754125811014985E-2</v>
      </c>
      <c r="AS30" s="49">
        <v>-0.13518379710647763</v>
      </c>
      <c r="AT30" s="49">
        <v>-8.039041229080103E-2</v>
      </c>
      <c r="AU30" s="50" t="s">
        <v>52</v>
      </c>
      <c r="AV30" s="50">
        <v>-0.42106823343627214</v>
      </c>
      <c r="AW30" s="53" t="s">
        <v>27</v>
      </c>
      <c r="AX30" s="51">
        <f t="shared" si="20"/>
        <v>0</v>
      </c>
      <c r="AY30" s="51">
        <f t="shared" si="21"/>
        <v>0</v>
      </c>
      <c r="AZ30" s="51">
        <f t="shared" si="22"/>
        <v>1</v>
      </c>
      <c r="BA30" s="51">
        <f t="shared" si="23"/>
        <v>3</v>
      </c>
      <c r="BB30" s="51">
        <f t="shared" si="24"/>
        <v>2</v>
      </c>
      <c r="BC30" s="51">
        <f t="shared" si="25"/>
        <v>4</v>
      </c>
      <c r="BD30" s="51">
        <f t="shared" si="34"/>
        <v>4</v>
      </c>
      <c r="BE30" s="53" t="s">
        <v>27</v>
      </c>
      <c r="BF30" s="51">
        <f t="shared" si="26"/>
        <v>0</v>
      </c>
      <c r="BG30" s="51">
        <f t="shared" si="27"/>
        <v>0</v>
      </c>
      <c r="BH30" s="51">
        <f t="shared" si="28"/>
        <v>1</v>
      </c>
      <c r="BI30" s="51">
        <f t="shared" si="29"/>
        <v>3</v>
      </c>
      <c r="BJ30" s="51">
        <f t="shared" si="30"/>
        <v>3</v>
      </c>
      <c r="BK30" s="51">
        <f t="shared" si="31"/>
        <v>3</v>
      </c>
      <c r="BL30" s="51">
        <f t="shared" si="32"/>
        <v>4</v>
      </c>
    </row>
    <row r="31" spans="1:64" x14ac:dyDescent="0.3">
      <c r="A31" s="53" t="s">
        <v>28</v>
      </c>
      <c r="B31" s="16">
        <v>10</v>
      </c>
      <c r="C31" s="16">
        <v>10</v>
      </c>
      <c r="D31" s="16">
        <v>10</v>
      </c>
      <c r="E31" s="16">
        <v>10</v>
      </c>
      <c r="F31" s="16">
        <v>10</v>
      </c>
      <c r="G31" s="16">
        <v>10</v>
      </c>
      <c r="H31" s="16">
        <v>10</v>
      </c>
      <c r="I31" s="32">
        <f t="shared" si="33"/>
        <v>70</v>
      </c>
      <c r="J31" s="67">
        <f t="shared" si="0"/>
        <v>0</v>
      </c>
      <c r="K31" s="68">
        <f t="shared" si="1"/>
        <v>10</v>
      </c>
      <c r="L31" s="67">
        <f t="shared" si="2"/>
        <v>30</v>
      </c>
      <c r="M31" s="67">
        <f t="shared" si="3"/>
        <v>40</v>
      </c>
      <c r="N31" s="67">
        <f t="shared" si="4"/>
        <v>40</v>
      </c>
      <c r="O31" s="67">
        <f t="shared" si="5"/>
        <v>40</v>
      </c>
      <c r="P31" s="67">
        <f t="shared" si="6"/>
        <v>40</v>
      </c>
      <c r="Q31" s="69">
        <f t="shared" si="7"/>
        <v>200</v>
      </c>
      <c r="R31" s="46">
        <f t="shared" si="8"/>
        <v>2.8571428571428572</v>
      </c>
      <c r="S31" s="46" t="str">
        <f t="shared" si="9"/>
        <v>C</v>
      </c>
      <c r="T31" s="67">
        <f t="shared" si="10"/>
        <v>0</v>
      </c>
      <c r="U31" s="68">
        <f t="shared" si="11"/>
        <v>10</v>
      </c>
      <c r="V31" s="67">
        <f t="shared" si="12"/>
        <v>30</v>
      </c>
      <c r="W31" s="67">
        <f t="shared" si="13"/>
        <v>40</v>
      </c>
      <c r="X31" s="67">
        <f t="shared" si="14"/>
        <v>40</v>
      </c>
      <c r="Y31" s="68">
        <f t="shared" si="15"/>
        <v>20</v>
      </c>
      <c r="Z31" s="68">
        <f t="shared" si="16"/>
        <v>40</v>
      </c>
      <c r="AA31" s="69">
        <f t="shared" si="17"/>
        <v>180</v>
      </c>
      <c r="AB31" s="46">
        <f t="shared" si="18"/>
        <v>2.5714285714285716</v>
      </c>
      <c r="AC31" s="46" t="str">
        <f t="shared" si="19"/>
        <v>C</v>
      </c>
      <c r="AD31" s="31">
        <v>28</v>
      </c>
      <c r="AE31" s="45" t="s">
        <v>28</v>
      </c>
      <c r="AF31" s="47">
        <v>-965.46624524155141</v>
      </c>
      <c r="AG31" s="47">
        <v>321.75194470423799</v>
      </c>
      <c r="AH31" s="47">
        <v>-1.2174187552398053</v>
      </c>
      <c r="AI31" s="47">
        <v>-268.42885814478495</v>
      </c>
      <c r="AJ31" s="47">
        <v>-347.17602310718712</v>
      </c>
      <c r="AK31" s="47">
        <v>-582.48823228091965</v>
      </c>
      <c r="AL31" s="48">
        <v>-12</v>
      </c>
      <c r="AM31" s="48">
        <v>-75.907657657657921</v>
      </c>
      <c r="AN31" s="45" t="s">
        <v>28</v>
      </c>
      <c r="AO31" s="49">
        <v>-0.15699828373077604</v>
      </c>
      <c r="AP31" s="49">
        <v>0.1478656007510562</v>
      </c>
      <c r="AQ31" s="49">
        <v>-3.3578510706011424E-3</v>
      </c>
      <c r="AR31" s="49">
        <v>-0.17622497999218992</v>
      </c>
      <c r="AS31" s="49">
        <v>-0.41542823162217307</v>
      </c>
      <c r="AT31" s="49">
        <v>-0.47863274623878843</v>
      </c>
      <c r="AU31" s="50" t="s">
        <v>52</v>
      </c>
      <c r="AV31" s="50">
        <v>-2.1630832424106066</v>
      </c>
      <c r="AW31" s="53" t="s">
        <v>28</v>
      </c>
      <c r="AX31" s="51">
        <f t="shared" si="20"/>
        <v>0</v>
      </c>
      <c r="AY31" s="51">
        <f t="shared" si="21"/>
        <v>1</v>
      </c>
      <c r="AZ31" s="51">
        <f t="shared" si="22"/>
        <v>3</v>
      </c>
      <c r="BA31" s="51">
        <f t="shared" si="23"/>
        <v>4</v>
      </c>
      <c r="BB31" s="51">
        <f t="shared" si="24"/>
        <v>4</v>
      </c>
      <c r="BC31" s="51">
        <f t="shared" si="25"/>
        <v>4</v>
      </c>
      <c r="BD31" s="51">
        <f t="shared" si="34"/>
        <v>4</v>
      </c>
      <c r="BE31" s="53" t="s">
        <v>28</v>
      </c>
      <c r="BF31" s="51">
        <f t="shared" si="26"/>
        <v>0</v>
      </c>
      <c r="BG31" s="51">
        <f t="shared" si="27"/>
        <v>1</v>
      </c>
      <c r="BH31" s="51">
        <f t="shared" si="28"/>
        <v>3</v>
      </c>
      <c r="BI31" s="51">
        <f t="shared" si="29"/>
        <v>4</v>
      </c>
      <c r="BJ31" s="51">
        <f t="shared" si="30"/>
        <v>4</v>
      </c>
      <c r="BK31" s="51">
        <f t="shared" si="31"/>
        <v>2</v>
      </c>
      <c r="BL31" s="51">
        <f t="shared" si="32"/>
        <v>4</v>
      </c>
    </row>
    <row r="32" spans="1:64" x14ac:dyDescent="0.3">
      <c r="A32" s="53" t="s">
        <v>29</v>
      </c>
      <c r="B32" s="16">
        <v>10</v>
      </c>
      <c r="C32" s="16">
        <v>10</v>
      </c>
      <c r="D32" s="16">
        <v>10</v>
      </c>
      <c r="E32" s="16">
        <v>10</v>
      </c>
      <c r="F32" s="16">
        <v>10</v>
      </c>
      <c r="G32" s="16">
        <v>10</v>
      </c>
      <c r="H32" s="16">
        <v>10</v>
      </c>
      <c r="I32" s="32">
        <f t="shared" si="33"/>
        <v>70</v>
      </c>
      <c r="J32" s="67">
        <f t="shared" si="0"/>
        <v>2.5495298798796284</v>
      </c>
      <c r="K32" s="68">
        <f t="shared" si="1"/>
        <v>30</v>
      </c>
      <c r="L32" s="67">
        <f t="shared" si="2"/>
        <v>0</v>
      </c>
      <c r="M32" s="67">
        <f t="shared" si="3"/>
        <v>40</v>
      </c>
      <c r="N32" s="67">
        <f t="shared" si="4"/>
        <v>40</v>
      </c>
      <c r="O32" s="67">
        <f t="shared" si="5"/>
        <v>40</v>
      </c>
      <c r="P32" s="67">
        <f t="shared" si="6"/>
        <v>20</v>
      </c>
      <c r="Q32" s="69">
        <f t="shared" si="7"/>
        <v>172.54952987987963</v>
      </c>
      <c r="R32" s="46">
        <f t="shared" si="8"/>
        <v>2.4649932839982802</v>
      </c>
      <c r="S32" s="46" t="str">
        <f t="shared" si="9"/>
        <v>C</v>
      </c>
      <c r="T32" s="67">
        <f t="shared" si="10"/>
        <v>2.5495298798796284</v>
      </c>
      <c r="U32" s="68">
        <f t="shared" si="11"/>
        <v>40</v>
      </c>
      <c r="V32" s="67">
        <f t="shared" si="12"/>
        <v>0</v>
      </c>
      <c r="W32" s="67">
        <f t="shared" si="13"/>
        <v>40</v>
      </c>
      <c r="X32" s="67">
        <f t="shared" si="14"/>
        <v>40</v>
      </c>
      <c r="Y32" s="68">
        <f t="shared" si="15"/>
        <v>40</v>
      </c>
      <c r="Z32" s="68">
        <f t="shared" si="16"/>
        <v>20</v>
      </c>
      <c r="AA32" s="69">
        <f t="shared" si="17"/>
        <v>182.54952987987963</v>
      </c>
      <c r="AB32" s="46">
        <f t="shared" si="18"/>
        <v>2.6078504268554235</v>
      </c>
      <c r="AC32" s="46" t="str">
        <f t="shared" si="19"/>
        <v>C</v>
      </c>
      <c r="AD32" s="31">
        <v>29</v>
      </c>
      <c r="AE32" s="45" t="s">
        <v>29</v>
      </c>
      <c r="AF32" s="47">
        <v>-778.99088973092603</v>
      </c>
      <c r="AG32" s="47">
        <v>-2.5495298798796284</v>
      </c>
      <c r="AH32" s="47">
        <v>-77.170111861498924</v>
      </c>
      <c r="AI32" s="47">
        <v>103.38177010582672</v>
      </c>
      <c r="AJ32" s="47">
        <v>-283.78266247638498</v>
      </c>
      <c r="AK32" s="47">
        <v>-505.9058454526305</v>
      </c>
      <c r="AL32" s="48" t="s">
        <v>52</v>
      </c>
      <c r="AM32" s="48">
        <v>-12.96451016635865</v>
      </c>
      <c r="AN32" s="45" t="s">
        <v>29</v>
      </c>
      <c r="AO32" s="49">
        <v>-0.11371284637501537</v>
      </c>
      <c r="AP32" s="49">
        <v>-1.3204954477421488E-3</v>
      </c>
      <c r="AQ32" s="49">
        <v>-0.15832883667957021</v>
      </c>
      <c r="AR32" s="49">
        <v>6.2507841971376044E-2</v>
      </c>
      <c r="AS32" s="49">
        <v>-0.23912914707177696</v>
      </c>
      <c r="AT32" s="49">
        <v>-0.35836701989859548</v>
      </c>
      <c r="AU32" s="50" t="s">
        <v>52</v>
      </c>
      <c r="AV32" s="50">
        <v>-7.2010858405407996E-2</v>
      </c>
      <c r="AW32" s="53" t="s">
        <v>29</v>
      </c>
      <c r="AX32" s="51">
        <f t="shared" si="20"/>
        <v>1</v>
      </c>
      <c r="AY32" s="51">
        <f t="shared" si="21"/>
        <v>3</v>
      </c>
      <c r="AZ32" s="51">
        <f t="shared" si="22"/>
        <v>0</v>
      </c>
      <c r="BA32" s="51">
        <f t="shared" si="23"/>
        <v>4</v>
      </c>
      <c r="BB32" s="51">
        <f t="shared" si="24"/>
        <v>4</v>
      </c>
      <c r="BC32" s="51">
        <f t="shared" si="25"/>
        <v>4</v>
      </c>
      <c r="BD32" s="51">
        <f t="shared" si="34"/>
        <v>2</v>
      </c>
      <c r="BE32" s="53" t="s">
        <v>29</v>
      </c>
      <c r="BF32" s="51">
        <f t="shared" si="26"/>
        <v>1</v>
      </c>
      <c r="BG32" s="51">
        <f t="shared" si="27"/>
        <v>4</v>
      </c>
      <c r="BH32" s="51">
        <f t="shared" si="28"/>
        <v>0</v>
      </c>
      <c r="BI32" s="51">
        <f t="shared" si="29"/>
        <v>4</v>
      </c>
      <c r="BJ32" s="51">
        <f t="shared" si="30"/>
        <v>4</v>
      </c>
      <c r="BK32" s="51">
        <f t="shared" si="31"/>
        <v>4</v>
      </c>
      <c r="BL32" s="51">
        <f t="shared" si="32"/>
        <v>2</v>
      </c>
    </row>
    <row r="33" spans="1:64" x14ac:dyDescent="0.3">
      <c r="A33" s="53" t="s">
        <v>30</v>
      </c>
      <c r="B33" s="16">
        <v>10</v>
      </c>
      <c r="C33" s="16">
        <v>10</v>
      </c>
      <c r="D33" s="16">
        <v>10</v>
      </c>
      <c r="E33" s="16">
        <v>10</v>
      </c>
      <c r="F33" s="16">
        <v>10</v>
      </c>
      <c r="G33" s="16">
        <v>10</v>
      </c>
      <c r="H33" s="16">
        <v>10</v>
      </c>
      <c r="I33" s="32">
        <f t="shared" si="33"/>
        <v>70</v>
      </c>
      <c r="J33" s="67">
        <f t="shared" si="0"/>
        <v>0</v>
      </c>
      <c r="K33" s="68">
        <f t="shared" si="1"/>
        <v>20</v>
      </c>
      <c r="L33" s="67">
        <f t="shared" si="2"/>
        <v>10</v>
      </c>
      <c r="M33" s="67">
        <f t="shared" si="3"/>
        <v>30</v>
      </c>
      <c r="N33" s="67">
        <f t="shared" si="4"/>
        <v>30</v>
      </c>
      <c r="O33" s="67">
        <f t="shared" si="5"/>
        <v>0</v>
      </c>
      <c r="P33" s="67">
        <f t="shared" si="6"/>
        <v>30</v>
      </c>
      <c r="Q33" s="69">
        <f t="shared" si="7"/>
        <v>120</v>
      </c>
      <c r="R33" s="46">
        <f t="shared" si="8"/>
        <v>1.7142857142857142</v>
      </c>
      <c r="S33" s="46" t="str">
        <f t="shared" si="9"/>
        <v>D</v>
      </c>
      <c r="T33" s="67">
        <f t="shared" si="10"/>
        <v>0</v>
      </c>
      <c r="U33" s="68">
        <f t="shared" si="11"/>
        <v>40</v>
      </c>
      <c r="V33" s="67">
        <f t="shared" si="12"/>
        <v>10</v>
      </c>
      <c r="W33" s="67">
        <f t="shared" si="13"/>
        <v>40</v>
      </c>
      <c r="X33" s="67">
        <f t="shared" si="14"/>
        <v>40</v>
      </c>
      <c r="Y33" s="68">
        <f t="shared" si="15"/>
        <v>0</v>
      </c>
      <c r="Z33" s="68">
        <f t="shared" si="16"/>
        <v>40</v>
      </c>
      <c r="AA33" s="69">
        <f t="shared" si="17"/>
        <v>170</v>
      </c>
      <c r="AB33" s="46">
        <f t="shared" si="18"/>
        <v>2.4285714285714284</v>
      </c>
      <c r="AC33" s="46" t="str">
        <f t="shared" si="19"/>
        <v>C</v>
      </c>
      <c r="AD33" s="31">
        <v>30</v>
      </c>
      <c r="AE33" s="45" t="s">
        <v>30</v>
      </c>
      <c r="AF33" s="47">
        <v>-1372.669572187282</v>
      </c>
      <c r="AG33" s="47">
        <v>142.08633405074397</v>
      </c>
      <c r="AH33" s="47">
        <v>-113.6946204275805</v>
      </c>
      <c r="AI33" s="47">
        <v>-60.360192302630821</v>
      </c>
      <c r="AJ33" s="47">
        <v>-641.35822369181278</v>
      </c>
      <c r="AK33" s="47">
        <v>-560.95663736832284</v>
      </c>
      <c r="AL33" s="48">
        <v>7.1390881003696904</v>
      </c>
      <c r="AM33" s="48">
        <v>-145.52532054804874</v>
      </c>
      <c r="AN33" s="45" t="s">
        <v>30</v>
      </c>
      <c r="AO33" s="49">
        <v>-4.2726497727848749E-2</v>
      </c>
      <c r="AP33" s="49">
        <v>1.6828899005955869E-2</v>
      </c>
      <c r="AQ33" s="49">
        <v>-8.1129001280394047E-2</v>
      </c>
      <c r="AR33" s="49">
        <v>-5.6318648722504371E-3</v>
      </c>
      <c r="AS33" s="49">
        <v>-0.14789560126337234</v>
      </c>
      <c r="AT33" s="49">
        <v>-0.12242748869288916</v>
      </c>
      <c r="AU33" s="50">
        <v>5.0138130797876147E-3</v>
      </c>
      <c r="AV33" s="50">
        <v>-0.11904158261444626</v>
      </c>
      <c r="AW33" s="53" t="s">
        <v>30</v>
      </c>
      <c r="AX33" s="51">
        <f t="shared" si="20"/>
        <v>0</v>
      </c>
      <c r="AY33" s="51">
        <f t="shared" si="21"/>
        <v>2</v>
      </c>
      <c r="AZ33" s="51">
        <f t="shared" si="22"/>
        <v>1</v>
      </c>
      <c r="BA33" s="51">
        <f t="shared" si="23"/>
        <v>3</v>
      </c>
      <c r="BB33" s="51">
        <f t="shared" si="24"/>
        <v>3</v>
      </c>
      <c r="BC33" s="51">
        <f t="shared" si="25"/>
        <v>0</v>
      </c>
      <c r="BD33" s="51">
        <f t="shared" si="34"/>
        <v>3</v>
      </c>
      <c r="BE33" s="53" t="s">
        <v>30</v>
      </c>
      <c r="BF33" s="51">
        <f t="shared" si="26"/>
        <v>0</v>
      </c>
      <c r="BG33" s="51">
        <f t="shared" si="27"/>
        <v>4</v>
      </c>
      <c r="BH33" s="51">
        <f t="shared" si="28"/>
        <v>1</v>
      </c>
      <c r="BI33" s="51">
        <f t="shared" si="29"/>
        <v>4</v>
      </c>
      <c r="BJ33" s="51">
        <f t="shared" si="30"/>
        <v>4</v>
      </c>
      <c r="BK33" s="51">
        <f t="shared" si="31"/>
        <v>0</v>
      </c>
      <c r="BL33" s="51">
        <f t="shared" si="32"/>
        <v>4</v>
      </c>
    </row>
    <row r="34" spans="1:64" x14ac:dyDescent="0.3">
      <c r="A34" s="53" t="s">
        <v>31</v>
      </c>
      <c r="B34" s="16">
        <v>10</v>
      </c>
      <c r="C34" s="16">
        <v>10</v>
      </c>
      <c r="D34" s="16">
        <v>10</v>
      </c>
      <c r="E34" s="16">
        <v>10</v>
      </c>
      <c r="F34" s="16">
        <v>10</v>
      </c>
      <c r="G34" s="16">
        <v>10</v>
      </c>
      <c r="H34" s="16">
        <v>10</v>
      </c>
      <c r="I34" s="32">
        <f t="shared" si="33"/>
        <v>70</v>
      </c>
      <c r="J34" s="67">
        <f t="shared" si="0"/>
        <v>10</v>
      </c>
      <c r="K34" s="68">
        <f t="shared" si="1"/>
        <v>0</v>
      </c>
      <c r="L34" s="67">
        <f t="shared" si="2"/>
        <v>0</v>
      </c>
      <c r="M34" s="67">
        <f t="shared" si="3"/>
        <v>40</v>
      </c>
      <c r="N34" s="67">
        <f t="shared" si="4"/>
        <v>40</v>
      </c>
      <c r="O34" s="67">
        <f t="shared" si="5"/>
        <v>40</v>
      </c>
      <c r="P34" s="67">
        <f t="shared" si="6"/>
        <v>40</v>
      </c>
      <c r="Q34" s="69">
        <f t="shared" si="7"/>
        <v>170</v>
      </c>
      <c r="R34" s="46">
        <f t="shared" si="8"/>
        <v>2.4285714285714284</v>
      </c>
      <c r="S34" s="46" t="str">
        <f t="shared" si="9"/>
        <v>C</v>
      </c>
      <c r="T34" s="67">
        <f t="shared" si="10"/>
        <v>10</v>
      </c>
      <c r="U34" s="68">
        <f t="shared" si="11"/>
        <v>0</v>
      </c>
      <c r="V34" s="67">
        <f t="shared" si="12"/>
        <v>0</v>
      </c>
      <c r="W34" s="67">
        <f t="shared" si="13"/>
        <v>30</v>
      </c>
      <c r="X34" s="67">
        <f t="shared" si="14"/>
        <v>40</v>
      </c>
      <c r="Y34" s="68">
        <f t="shared" si="15"/>
        <v>40</v>
      </c>
      <c r="Z34" s="68">
        <f t="shared" si="16"/>
        <v>30</v>
      </c>
      <c r="AA34" s="69">
        <f t="shared" si="17"/>
        <v>150</v>
      </c>
      <c r="AB34" s="46">
        <f t="shared" si="18"/>
        <v>2.1428571428571428</v>
      </c>
      <c r="AC34" s="46" t="str">
        <f t="shared" si="19"/>
        <v>C</v>
      </c>
      <c r="AD34" s="31">
        <v>31</v>
      </c>
      <c r="AE34" s="45" t="s">
        <v>31</v>
      </c>
      <c r="AF34" s="47">
        <v>-515.39355697638257</v>
      </c>
      <c r="AG34" s="47">
        <v>-26.764939616481684</v>
      </c>
      <c r="AH34" s="47">
        <v>4.5304813511232425</v>
      </c>
      <c r="AI34" s="47">
        <v>9.1574677722243223</v>
      </c>
      <c r="AJ34" s="47">
        <v>-157.0080970954935</v>
      </c>
      <c r="AK34" s="47">
        <v>-319.34846938775519</v>
      </c>
      <c r="AL34" s="48" t="s">
        <v>52</v>
      </c>
      <c r="AM34" s="48">
        <v>-25.959999999999837</v>
      </c>
      <c r="AN34" s="45" t="s">
        <v>31</v>
      </c>
      <c r="AO34" s="49">
        <v>-0.18902381687503345</v>
      </c>
      <c r="AP34" s="49">
        <v>-3.1116351883559105E-2</v>
      </c>
      <c r="AQ34" s="49">
        <v>3.6357633468102266E-2</v>
      </c>
      <c r="AR34" s="49">
        <v>1.0550303580836064E-2</v>
      </c>
      <c r="AS34" s="49">
        <v>-0.44293829935696427</v>
      </c>
      <c r="AT34" s="49">
        <v>-0.68478282274633906</v>
      </c>
      <c r="AU34" s="50" t="s">
        <v>52</v>
      </c>
      <c r="AV34" s="50">
        <v>-0.48944193061839431</v>
      </c>
      <c r="AW34" s="53" t="s">
        <v>31</v>
      </c>
      <c r="AX34" s="51">
        <f t="shared" si="20"/>
        <v>1</v>
      </c>
      <c r="AY34" s="51">
        <f t="shared" si="21"/>
        <v>0</v>
      </c>
      <c r="AZ34" s="51">
        <f t="shared" si="22"/>
        <v>0</v>
      </c>
      <c r="BA34" s="51">
        <f t="shared" si="23"/>
        <v>4</v>
      </c>
      <c r="BB34" s="51">
        <f t="shared" si="24"/>
        <v>4</v>
      </c>
      <c r="BC34" s="51">
        <f t="shared" si="25"/>
        <v>4</v>
      </c>
      <c r="BD34" s="51">
        <f t="shared" si="34"/>
        <v>4</v>
      </c>
      <c r="BE34" s="53" t="s">
        <v>31</v>
      </c>
      <c r="BF34" s="51">
        <f t="shared" si="26"/>
        <v>1</v>
      </c>
      <c r="BG34" s="51">
        <f t="shared" si="27"/>
        <v>0</v>
      </c>
      <c r="BH34" s="51">
        <f t="shared" si="28"/>
        <v>0</v>
      </c>
      <c r="BI34" s="51">
        <f t="shared" si="29"/>
        <v>3</v>
      </c>
      <c r="BJ34" s="51">
        <f t="shared" si="30"/>
        <v>4</v>
      </c>
      <c r="BK34" s="51">
        <f t="shared" si="31"/>
        <v>4</v>
      </c>
      <c r="BL34" s="51">
        <f t="shared" si="32"/>
        <v>3</v>
      </c>
    </row>
    <row r="35" spans="1:64" x14ac:dyDescent="0.3">
      <c r="A35" s="53" t="s">
        <v>32</v>
      </c>
      <c r="B35" s="16">
        <v>10</v>
      </c>
      <c r="C35" s="16">
        <v>10</v>
      </c>
      <c r="D35" s="16">
        <v>10</v>
      </c>
      <c r="E35" s="16">
        <v>10</v>
      </c>
      <c r="F35" s="16">
        <v>10</v>
      </c>
      <c r="G35" s="16">
        <v>10</v>
      </c>
      <c r="H35" s="16">
        <v>10</v>
      </c>
      <c r="I35" s="32">
        <f t="shared" si="33"/>
        <v>70</v>
      </c>
      <c r="J35" s="67">
        <f t="shared" si="0"/>
        <v>10</v>
      </c>
      <c r="K35" s="68">
        <f t="shared" si="1"/>
        <v>30</v>
      </c>
      <c r="L35" s="67">
        <f t="shared" si="2"/>
        <v>0</v>
      </c>
      <c r="M35" s="67">
        <f t="shared" si="3"/>
        <v>40</v>
      </c>
      <c r="N35" s="67">
        <f t="shared" si="4"/>
        <v>40</v>
      </c>
      <c r="O35" s="67">
        <f t="shared" si="5"/>
        <v>40</v>
      </c>
      <c r="P35" s="67">
        <f t="shared" si="6"/>
        <v>40</v>
      </c>
      <c r="Q35" s="69">
        <f t="shared" si="7"/>
        <v>200</v>
      </c>
      <c r="R35" s="46">
        <f t="shared" si="8"/>
        <v>2.8571428571428572</v>
      </c>
      <c r="S35" s="46" t="str">
        <f t="shared" si="9"/>
        <v>C</v>
      </c>
      <c r="T35" s="67">
        <f t="shared" si="10"/>
        <v>10</v>
      </c>
      <c r="U35" s="68">
        <f t="shared" si="11"/>
        <v>40</v>
      </c>
      <c r="V35" s="67">
        <f t="shared" si="12"/>
        <v>0</v>
      </c>
      <c r="W35" s="67">
        <f t="shared" si="13"/>
        <v>40</v>
      </c>
      <c r="X35" s="67">
        <f t="shared" si="14"/>
        <v>40</v>
      </c>
      <c r="Y35" s="68">
        <f t="shared" si="15"/>
        <v>20</v>
      </c>
      <c r="Z35" s="68">
        <f t="shared" si="16"/>
        <v>40</v>
      </c>
      <c r="AA35" s="69">
        <f t="shared" si="17"/>
        <v>190</v>
      </c>
      <c r="AB35" s="46">
        <f t="shared" si="18"/>
        <v>2.7142857142857144</v>
      </c>
      <c r="AC35" s="46" t="str">
        <f t="shared" si="19"/>
        <v>C</v>
      </c>
      <c r="AD35" s="31">
        <v>32</v>
      </c>
      <c r="AE35" s="45" t="s">
        <v>32</v>
      </c>
      <c r="AF35" s="47">
        <v>-887.38776667777711</v>
      </c>
      <c r="AG35" s="47">
        <v>-18.080692319946138</v>
      </c>
      <c r="AH35" s="47">
        <v>-75.532709300141505</v>
      </c>
      <c r="AI35" s="47">
        <v>467.55259193825032</v>
      </c>
      <c r="AJ35" s="47">
        <v>-516.79972940605717</v>
      </c>
      <c r="AK35" s="47">
        <v>-647.24595550507684</v>
      </c>
      <c r="AL35" s="48">
        <v>-19</v>
      </c>
      <c r="AM35" s="48">
        <v>-78.281272084805778</v>
      </c>
      <c r="AN35" s="45" t="s">
        <v>32</v>
      </c>
      <c r="AO35" s="49">
        <v>-0.1129766486642261</v>
      </c>
      <c r="AP35" s="49">
        <v>-8.3040508319639494E-3</v>
      </c>
      <c r="AQ35" s="49">
        <v>-0.17522852620819199</v>
      </c>
      <c r="AR35" s="49">
        <v>0.19748472796509403</v>
      </c>
      <c r="AS35" s="49">
        <v>-0.49529862981717171</v>
      </c>
      <c r="AT35" s="49">
        <v>-0.35708967935055647</v>
      </c>
      <c r="AU35" s="50" t="s">
        <v>52</v>
      </c>
      <c r="AV35" s="50">
        <v>-3.4456714467913612</v>
      </c>
      <c r="AW35" s="53" t="s">
        <v>32</v>
      </c>
      <c r="AX35" s="51">
        <f t="shared" si="20"/>
        <v>1</v>
      </c>
      <c r="AY35" s="51">
        <f t="shared" si="21"/>
        <v>3</v>
      </c>
      <c r="AZ35" s="51">
        <f t="shared" si="22"/>
        <v>0</v>
      </c>
      <c r="BA35" s="51">
        <f t="shared" si="23"/>
        <v>4</v>
      </c>
      <c r="BB35" s="51">
        <f t="shared" si="24"/>
        <v>4</v>
      </c>
      <c r="BC35" s="51">
        <f t="shared" si="25"/>
        <v>4</v>
      </c>
      <c r="BD35" s="51">
        <f t="shared" si="34"/>
        <v>4</v>
      </c>
      <c r="BE35" s="53" t="s">
        <v>32</v>
      </c>
      <c r="BF35" s="51">
        <f t="shared" si="26"/>
        <v>1</v>
      </c>
      <c r="BG35" s="51">
        <f t="shared" si="27"/>
        <v>4</v>
      </c>
      <c r="BH35" s="51">
        <f t="shared" si="28"/>
        <v>0</v>
      </c>
      <c r="BI35" s="51">
        <f t="shared" si="29"/>
        <v>4</v>
      </c>
      <c r="BJ35" s="51">
        <f t="shared" si="30"/>
        <v>4</v>
      </c>
      <c r="BK35" s="51">
        <f t="shared" si="31"/>
        <v>2</v>
      </c>
      <c r="BL35" s="51">
        <f t="shared" si="32"/>
        <v>4</v>
      </c>
    </row>
    <row r="36" spans="1:64" x14ac:dyDescent="0.3">
      <c r="A36" s="53" t="s">
        <v>33</v>
      </c>
      <c r="B36" s="16">
        <v>10</v>
      </c>
      <c r="C36" s="16">
        <v>10</v>
      </c>
      <c r="D36" s="16">
        <v>10</v>
      </c>
      <c r="E36" s="16">
        <v>10</v>
      </c>
      <c r="F36" s="16">
        <v>10</v>
      </c>
      <c r="G36" s="16">
        <v>10</v>
      </c>
      <c r="H36" s="16">
        <v>10</v>
      </c>
      <c r="I36" s="32">
        <f t="shared" si="33"/>
        <v>70</v>
      </c>
      <c r="J36" s="67">
        <f t="shared" si="0"/>
        <v>30</v>
      </c>
      <c r="K36" s="68">
        <f t="shared" si="1"/>
        <v>30</v>
      </c>
      <c r="L36" s="67">
        <f t="shared" si="2"/>
        <v>30</v>
      </c>
      <c r="M36" s="67">
        <f t="shared" si="3"/>
        <v>30</v>
      </c>
      <c r="N36" s="67">
        <f t="shared" si="4"/>
        <v>40</v>
      </c>
      <c r="O36" s="67">
        <f t="shared" si="5"/>
        <v>25.646416443880454</v>
      </c>
      <c r="P36" s="67">
        <f t="shared" si="6"/>
        <v>40</v>
      </c>
      <c r="Q36" s="69">
        <f t="shared" si="7"/>
        <v>225.64641644388047</v>
      </c>
      <c r="R36" s="46">
        <f t="shared" si="8"/>
        <v>3.223520234912578</v>
      </c>
      <c r="S36" s="46" t="str">
        <f t="shared" si="9"/>
        <v>B</v>
      </c>
      <c r="T36" s="67">
        <f t="shared" si="10"/>
        <v>20</v>
      </c>
      <c r="U36" s="68">
        <f t="shared" si="11"/>
        <v>30</v>
      </c>
      <c r="V36" s="67">
        <f t="shared" si="12"/>
        <v>30</v>
      </c>
      <c r="W36" s="67">
        <f t="shared" si="13"/>
        <v>30</v>
      </c>
      <c r="X36" s="67">
        <f t="shared" si="14"/>
        <v>30</v>
      </c>
      <c r="Y36" s="68">
        <f t="shared" si="15"/>
        <v>8.5488054812934848</v>
      </c>
      <c r="Z36" s="68">
        <f t="shared" si="16"/>
        <v>40</v>
      </c>
      <c r="AA36" s="69">
        <f t="shared" si="17"/>
        <v>188.54880548129347</v>
      </c>
      <c r="AB36" s="46">
        <f t="shared" si="18"/>
        <v>2.6935543640184783</v>
      </c>
      <c r="AC36" s="46" t="str">
        <f t="shared" si="19"/>
        <v>C</v>
      </c>
      <c r="AD36" s="31">
        <v>33</v>
      </c>
      <c r="AE36" s="45" t="s">
        <v>33</v>
      </c>
      <c r="AF36" s="47">
        <v>-834.95460428500974</v>
      </c>
      <c r="AG36" s="47">
        <v>-188.75591237111189</v>
      </c>
      <c r="AH36" s="47">
        <v>-38.72257814847984</v>
      </c>
      <c r="AI36" s="47">
        <v>-239.06863363983376</v>
      </c>
      <c r="AJ36" s="47">
        <v>-129.32251390591341</v>
      </c>
      <c r="AK36" s="47">
        <v>-230.086160738378</v>
      </c>
      <c r="AL36" s="48">
        <v>-8.5488054812934848</v>
      </c>
      <c r="AM36" s="48" t="s">
        <v>52</v>
      </c>
      <c r="AN36" s="45" t="s">
        <v>33</v>
      </c>
      <c r="AO36" s="49">
        <v>-0.15033835580046273</v>
      </c>
      <c r="AP36" s="49">
        <v>-0.11886535285572576</v>
      </c>
      <c r="AQ36" s="49">
        <v>-0.1437413792274089</v>
      </c>
      <c r="AR36" s="49">
        <v>-0.13201034705789971</v>
      </c>
      <c r="AS36" s="49">
        <v>-0.13382341761000763</v>
      </c>
      <c r="AT36" s="49">
        <v>-0.26520538761215412</v>
      </c>
      <c r="AU36" s="50">
        <v>-0.16444270714709297</v>
      </c>
      <c r="AV36" s="50" t="s">
        <v>52</v>
      </c>
      <c r="AW36" s="53" t="s">
        <v>33</v>
      </c>
      <c r="AX36" s="51">
        <f t="shared" si="20"/>
        <v>3</v>
      </c>
      <c r="AY36" s="51">
        <f t="shared" si="21"/>
        <v>3</v>
      </c>
      <c r="AZ36" s="51">
        <f t="shared" si="22"/>
        <v>3</v>
      </c>
      <c r="BA36" s="51">
        <f t="shared" si="23"/>
        <v>3</v>
      </c>
      <c r="BB36" s="51">
        <f t="shared" si="24"/>
        <v>4</v>
      </c>
      <c r="BC36" s="51">
        <f t="shared" si="25"/>
        <v>3</v>
      </c>
      <c r="BD36" s="51">
        <f t="shared" si="34"/>
        <v>4</v>
      </c>
      <c r="BE36" s="53" t="s">
        <v>33</v>
      </c>
      <c r="BF36" s="51">
        <f t="shared" si="26"/>
        <v>2</v>
      </c>
      <c r="BG36" s="51">
        <f t="shared" si="27"/>
        <v>3</v>
      </c>
      <c r="BH36" s="51">
        <f t="shared" si="28"/>
        <v>3</v>
      </c>
      <c r="BI36" s="51">
        <f t="shared" si="29"/>
        <v>3</v>
      </c>
      <c r="BJ36" s="51">
        <f t="shared" si="30"/>
        <v>3</v>
      </c>
      <c r="BK36" s="51">
        <f t="shared" si="31"/>
        <v>1</v>
      </c>
      <c r="BL36" s="51">
        <f t="shared" si="32"/>
        <v>4</v>
      </c>
    </row>
    <row r="37" spans="1:64" x14ac:dyDescent="0.3">
      <c r="A37" s="53" t="s">
        <v>34</v>
      </c>
      <c r="B37" s="16">
        <v>10</v>
      </c>
      <c r="C37" s="16">
        <v>10</v>
      </c>
      <c r="D37" s="16">
        <v>10</v>
      </c>
      <c r="E37" s="16">
        <v>10</v>
      </c>
      <c r="F37" s="16">
        <v>10</v>
      </c>
      <c r="G37" s="16">
        <v>10</v>
      </c>
      <c r="H37" s="16">
        <v>10</v>
      </c>
      <c r="I37" s="32">
        <f t="shared" si="33"/>
        <v>70</v>
      </c>
      <c r="J37" s="67">
        <f t="shared" si="0"/>
        <v>0</v>
      </c>
      <c r="K37" s="68">
        <f t="shared" si="1"/>
        <v>0</v>
      </c>
      <c r="L37" s="67">
        <f t="shared" si="2"/>
        <v>30</v>
      </c>
      <c r="M37" s="67">
        <f t="shared" si="3"/>
        <v>30</v>
      </c>
      <c r="N37" s="67">
        <f t="shared" si="4"/>
        <v>30</v>
      </c>
      <c r="O37" s="67">
        <f t="shared" si="5"/>
        <v>40</v>
      </c>
      <c r="P37" s="67">
        <f t="shared" si="6"/>
        <v>40</v>
      </c>
      <c r="Q37" s="69">
        <f t="shared" si="7"/>
        <v>170</v>
      </c>
      <c r="R37" s="46">
        <f t="shared" si="8"/>
        <v>2.4285714285714284</v>
      </c>
      <c r="S37" s="46" t="str">
        <f t="shared" si="9"/>
        <v>C</v>
      </c>
      <c r="T37" s="67">
        <f t="shared" si="10"/>
        <v>0</v>
      </c>
      <c r="U37" s="68">
        <f t="shared" si="11"/>
        <v>0</v>
      </c>
      <c r="V37" s="67">
        <f t="shared" si="12"/>
        <v>30</v>
      </c>
      <c r="W37" s="67">
        <f t="shared" si="13"/>
        <v>30</v>
      </c>
      <c r="X37" s="67">
        <f t="shared" si="14"/>
        <v>30</v>
      </c>
      <c r="Y37" s="68">
        <f t="shared" si="15"/>
        <v>40</v>
      </c>
      <c r="Z37" s="68">
        <f t="shared" si="16"/>
        <v>40</v>
      </c>
      <c r="AA37" s="69">
        <f t="shared" si="17"/>
        <v>170</v>
      </c>
      <c r="AB37" s="46">
        <f t="shared" si="18"/>
        <v>2.4285714285714284</v>
      </c>
      <c r="AC37" s="46" t="str">
        <f t="shared" si="19"/>
        <v>C</v>
      </c>
      <c r="AD37" s="31">
        <v>34</v>
      </c>
      <c r="AE37" s="45" t="s">
        <v>34</v>
      </c>
      <c r="AF37" s="47">
        <v>-678.98064268276539</v>
      </c>
      <c r="AG37" s="47">
        <v>95.835464584482224</v>
      </c>
      <c r="AH37" s="47">
        <v>2.3182411474733158</v>
      </c>
      <c r="AI37" s="47">
        <v>-322.95952731602597</v>
      </c>
      <c r="AJ37" s="47">
        <v>-172.01257881940955</v>
      </c>
      <c r="AK37" s="47">
        <v>-199.10580277383929</v>
      </c>
      <c r="AL37" s="48" t="s">
        <v>52</v>
      </c>
      <c r="AM37" s="48">
        <v>-83.056439505446122</v>
      </c>
      <c r="AN37" s="45" t="s">
        <v>34</v>
      </c>
      <c r="AO37" s="49">
        <v>-0.11616396818819195</v>
      </c>
      <c r="AP37" s="49">
        <v>5.6384549968826136E-2</v>
      </c>
      <c r="AQ37" s="49">
        <v>8.2359662664883964E-3</v>
      </c>
      <c r="AR37" s="49">
        <v>-0.18797893632211332</v>
      </c>
      <c r="AS37" s="49">
        <v>-0.17791450053477922</v>
      </c>
      <c r="AT37" s="49">
        <v>-0.19538708452941905</v>
      </c>
      <c r="AU37" s="50" t="s">
        <v>52</v>
      </c>
      <c r="AV37" s="50">
        <v>-0.51928592341342961</v>
      </c>
      <c r="AW37" s="53" t="s">
        <v>34</v>
      </c>
      <c r="AX37" s="51">
        <f t="shared" si="20"/>
        <v>0</v>
      </c>
      <c r="AY37" s="51">
        <f t="shared" si="21"/>
        <v>0</v>
      </c>
      <c r="AZ37" s="51">
        <f t="shared" si="22"/>
        <v>3</v>
      </c>
      <c r="BA37" s="51">
        <f t="shared" si="23"/>
        <v>3</v>
      </c>
      <c r="BB37" s="51">
        <f t="shared" si="24"/>
        <v>3</v>
      </c>
      <c r="BC37" s="51">
        <f t="shared" si="25"/>
        <v>4</v>
      </c>
      <c r="BD37" s="51">
        <f t="shared" si="34"/>
        <v>4</v>
      </c>
      <c r="BE37" s="53" t="s">
        <v>34</v>
      </c>
      <c r="BF37" s="51">
        <f t="shared" si="26"/>
        <v>0</v>
      </c>
      <c r="BG37" s="51">
        <f t="shared" si="27"/>
        <v>0</v>
      </c>
      <c r="BH37" s="51">
        <f t="shared" si="28"/>
        <v>3</v>
      </c>
      <c r="BI37" s="51">
        <f t="shared" si="29"/>
        <v>3</v>
      </c>
      <c r="BJ37" s="51">
        <f t="shared" si="30"/>
        <v>3</v>
      </c>
      <c r="BK37" s="51">
        <f t="shared" si="31"/>
        <v>4</v>
      </c>
      <c r="BL37" s="51">
        <f t="shared" si="32"/>
        <v>4</v>
      </c>
    </row>
    <row r="38" spans="1:64" x14ac:dyDescent="0.3">
      <c r="A38" s="53" t="s">
        <v>35</v>
      </c>
      <c r="B38" s="16">
        <v>10</v>
      </c>
      <c r="C38" s="16">
        <v>10</v>
      </c>
      <c r="D38" s="16">
        <v>10</v>
      </c>
      <c r="E38" s="16">
        <v>10</v>
      </c>
      <c r="F38" s="16">
        <v>10</v>
      </c>
      <c r="G38" s="16">
        <v>10</v>
      </c>
      <c r="H38" s="16">
        <v>10</v>
      </c>
      <c r="I38" s="32">
        <f t="shared" si="33"/>
        <v>70</v>
      </c>
      <c r="J38" s="67">
        <f t="shared" si="0"/>
        <v>0</v>
      </c>
      <c r="K38" s="68">
        <f t="shared" si="1"/>
        <v>30</v>
      </c>
      <c r="L38" s="67">
        <f t="shared" si="2"/>
        <v>10</v>
      </c>
      <c r="M38" s="67">
        <f t="shared" si="3"/>
        <v>40</v>
      </c>
      <c r="N38" s="67">
        <f t="shared" si="4"/>
        <v>40</v>
      </c>
      <c r="O38" s="67">
        <f t="shared" si="5"/>
        <v>40</v>
      </c>
      <c r="P38" s="67">
        <f t="shared" si="6"/>
        <v>0</v>
      </c>
      <c r="Q38" s="69">
        <f t="shared" si="7"/>
        <v>160</v>
      </c>
      <c r="R38" s="46">
        <f t="shared" si="8"/>
        <v>2.2857142857142856</v>
      </c>
      <c r="S38" s="46" t="str">
        <f t="shared" si="9"/>
        <v>C</v>
      </c>
      <c r="T38" s="67">
        <f t="shared" si="10"/>
        <v>0</v>
      </c>
      <c r="U38" s="68">
        <f t="shared" si="11"/>
        <v>40</v>
      </c>
      <c r="V38" s="67">
        <f t="shared" si="12"/>
        <v>20</v>
      </c>
      <c r="W38" s="67">
        <f t="shared" si="13"/>
        <v>40</v>
      </c>
      <c r="X38" s="67">
        <f t="shared" si="14"/>
        <v>40</v>
      </c>
      <c r="Y38" s="68">
        <f t="shared" si="15"/>
        <v>40</v>
      </c>
      <c r="Z38" s="68">
        <f t="shared" si="16"/>
        <v>0</v>
      </c>
      <c r="AA38" s="69">
        <f t="shared" si="17"/>
        <v>180</v>
      </c>
      <c r="AB38" s="46">
        <f t="shared" si="18"/>
        <v>2.5714285714285716</v>
      </c>
      <c r="AC38" s="46" t="str">
        <f t="shared" si="19"/>
        <v>C</v>
      </c>
      <c r="AD38" s="31">
        <v>35</v>
      </c>
      <c r="AE38" s="45" t="s">
        <v>35</v>
      </c>
      <c r="AF38" s="47">
        <v>-1162.7561282354636</v>
      </c>
      <c r="AG38" s="47">
        <v>691.45212372997412</v>
      </c>
      <c r="AH38" s="47">
        <v>-118.45609355114095</v>
      </c>
      <c r="AI38" s="47">
        <v>-134.049230347736</v>
      </c>
      <c r="AJ38" s="47">
        <v>-735.19634807991679</v>
      </c>
      <c r="AK38" s="47">
        <v>-1111.0561720055648</v>
      </c>
      <c r="AL38" s="48">
        <v>-142.90092747333151</v>
      </c>
      <c r="AM38" s="48">
        <v>387.4505194922524</v>
      </c>
      <c r="AN38" s="45" t="s">
        <v>35</v>
      </c>
      <c r="AO38" s="49">
        <v>-7.1593071044996348E-2</v>
      </c>
      <c r="AP38" s="49">
        <v>0.1397793811908869</v>
      </c>
      <c r="AQ38" s="49">
        <v>-0.1193649551204936</v>
      </c>
      <c r="AR38" s="49">
        <v>-3.4611441101130215E-2</v>
      </c>
      <c r="AS38" s="49">
        <v>-0.27877585989413584</v>
      </c>
      <c r="AT38" s="49">
        <v>-0.41811017062167388</v>
      </c>
      <c r="AU38" s="50">
        <v>-0.79800511990414547</v>
      </c>
      <c r="AV38" s="50">
        <v>0.4055160488040262</v>
      </c>
      <c r="AW38" s="53" t="s">
        <v>35</v>
      </c>
      <c r="AX38" s="51">
        <f t="shared" si="20"/>
        <v>0</v>
      </c>
      <c r="AY38" s="51">
        <f t="shared" si="21"/>
        <v>3</v>
      </c>
      <c r="AZ38" s="51">
        <f t="shared" si="22"/>
        <v>1</v>
      </c>
      <c r="BA38" s="51">
        <f t="shared" si="23"/>
        <v>4</v>
      </c>
      <c r="BB38" s="51">
        <f t="shared" si="24"/>
        <v>4</v>
      </c>
      <c r="BC38" s="51">
        <f t="shared" si="25"/>
        <v>4</v>
      </c>
      <c r="BD38" s="51">
        <f t="shared" si="34"/>
        <v>0</v>
      </c>
      <c r="BE38" s="53" t="s">
        <v>35</v>
      </c>
      <c r="BF38" s="51">
        <f t="shared" si="26"/>
        <v>0</v>
      </c>
      <c r="BG38" s="51">
        <f t="shared" si="27"/>
        <v>4</v>
      </c>
      <c r="BH38" s="51">
        <f t="shared" si="28"/>
        <v>2</v>
      </c>
      <c r="BI38" s="51">
        <f t="shared" si="29"/>
        <v>4</v>
      </c>
      <c r="BJ38" s="51">
        <f t="shared" si="30"/>
        <v>4</v>
      </c>
      <c r="BK38" s="51">
        <f t="shared" si="31"/>
        <v>4</v>
      </c>
      <c r="BL38" s="51">
        <f t="shared" si="32"/>
        <v>0</v>
      </c>
    </row>
    <row r="39" spans="1:64" x14ac:dyDescent="0.3">
      <c r="A39" s="53" t="s">
        <v>36</v>
      </c>
      <c r="B39" s="16">
        <v>10</v>
      </c>
      <c r="C39" s="16">
        <v>10</v>
      </c>
      <c r="D39" s="16">
        <v>10</v>
      </c>
      <c r="E39" s="16">
        <v>10</v>
      </c>
      <c r="F39" s="16">
        <v>10</v>
      </c>
      <c r="G39" s="16">
        <v>10</v>
      </c>
      <c r="H39" s="16">
        <v>10</v>
      </c>
      <c r="I39" s="32">
        <f t="shared" si="33"/>
        <v>70</v>
      </c>
      <c r="J39" s="67">
        <f t="shared" si="0"/>
        <v>0</v>
      </c>
      <c r="K39" s="68">
        <f t="shared" si="1"/>
        <v>0</v>
      </c>
      <c r="L39" s="67">
        <f t="shared" si="2"/>
        <v>0</v>
      </c>
      <c r="M39" s="67">
        <f t="shared" si="3"/>
        <v>20</v>
      </c>
      <c r="N39" s="67">
        <f t="shared" si="4"/>
        <v>40</v>
      </c>
      <c r="O39" s="67">
        <f t="shared" si="5"/>
        <v>40</v>
      </c>
      <c r="P39" s="67">
        <f t="shared" si="6"/>
        <v>16.950000000000728</v>
      </c>
      <c r="Q39" s="69">
        <f t="shared" si="7"/>
        <v>116.95000000000073</v>
      </c>
      <c r="R39" s="46">
        <f t="shared" si="8"/>
        <v>1.670714285714296</v>
      </c>
      <c r="S39" s="46" t="str">
        <f t="shared" si="9"/>
        <v>D</v>
      </c>
      <c r="T39" s="67">
        <f t="shared" si="10"/>
        <v>0</v>
      </c>
      <c r="U39" s="68">
        <f t="shared" si="11"/>
        <v>0</v>
      </c>
      <c r="V39" s="67">
        <f t="shared" si="12"/>
        <v>0</v>
      </c>
      <c r="W39" s="67">
        <f t="shared" si="13"/>
        <v>10</v>
      </c>
      <c r="X39" s="67">
        <f t="shared" si="14"/>
        <v>40</v>
      </c>
      <c r="Y39" s="68">
        <f t="shared" si="15"/>
        <v>40</v>
      </c>
      <c r="Z39" s="68">
        <f t="shared" si="16"/>
        <v>8.4750000000003638</v>
      </c>
      <c r="AA39" s="69">
        <f t="shared" si="17"/>
        <v>98.475000000000364</v>
      </c>
      <c r="AB39" s="46">
        <f t="shared" si="18"/>
        <v>1.4067857142857194</v>
      </c>
      <c r="AC39" s="46" t="str">
        <f t="shared" si="19"/>
        <v>D</v>
      </c>
      <c r="AD39" s="31">
        <v>36</v>
      </c>
      <c r="AE39" s="45" t="s">
        <v>36</v>
      </c>
      <c r="AF39" s="47">
        <v>157.86108547030744</v>
      </c>
      <c r="AG39" s="47">
        <v>290.47220905430868</v>
      </c>
      <c r="AH39" s="47">
        <v>44.515647417040782</v>
      </c>
      <c r="AI39" s="47">
        <v>209.43390479910795</v>
      </c>
      <c r="AJ39" s="47">
        <v>-44.720912625006804</v>
      </c>
      <c r="AK39" s="47">
        <v>-333.3647631751428</v>
      </c>
      <c r="AL39" s="48" t="s">
        <v>52</v>
      </c>
      <c r="AM39" s="48">
        <v>-8.4750000000003638</v>
      </c>
      <c r="AN39" s="45" t="s">
        <v>36</v>
      </c>
      <c r="AO39" s="49">
        <v>2.4662476401596287E-2</v>
      </c>
      <c r="AP39" s="49">
        <v>0.13857721447279825</v>
      </c>
      <c r="AQ39" s="49">
        <v>0.19448984141222558</v>
      </c>
      <c r="AR39" s="49">
        <v>8.7799922687370607E-2</v>
      </c>
      <c r="AS39" s="49">
        <v>-6.6251264411268426E-2</v>
      </c>
      <c r="AT39" s="49">
        <v>-0.37331951692116838</v>
      </c>
      <c r="AU39" s="50" t="s">
        <v>52</v>
      </c>
      <c r="AV39" s="50">
        <v>-6.9169557233220366E-2</v>
      </c>
      <c r="AW39" s="53" t="s">
        <v>36</v>
      </c>
      <c r="AX39" s="51">
        <f t="shared" si="20"/>
        <v>0</v>
      </c>
      <c r="AY39" s="51">
        <f t="shared" si="21"/>
        <v>0</v>
      </c>
      <c r="AZ39" s="51">
        <f t="shared" si="22"/>
        <v>0</v>
      </c>
      <c r="BA39" s="51">
        <f t="shared" si="23"/>
        <v>2</v>
      </c>
      <c r="BB39" s="51">
        <f t="shared" si="24"/>
        <v>4</v>
      </c>
      <c r="BC39" s="51">
        <f t="shared" si="25"/>
        <v>4</v>
      </c>
      <c r="BD39" s="51">
        <f t="shared" si="34"/>
        <v>2</v>
      </c>
      <c r="BE39" s="53" t="s">
        <v>36</v>
      </c>
      <c r="BF39" s="51">
        <f t="shared" si="26"/>
        <v>0</v>
      </c>
      <c r="BG39" s="51">
        <f t="shared" si="27"/>
        <v>0</v>
      </c>
      <c r="BH39" s="51">
        <f t="shared" si="28"/>
        <v>0</v>
      </c>
      <c r="BI39" s="51">
        <f t="shared" si="29"/>
        <v>1</v>
      </c>
      <c r="BJ39" s="51">
        <f t="shared" si="30"/>
        <v>4</v>
      </c>
      <c r="BK39" s="51">
        <f t="shared" si="31"/>
        <v>4</v>
      </c>
      <c r="BL39" s="51">
        <f t="shared" si="32"/>
        <v>1</v>
      </c>
    </row>
    <row r="40" spans="1:64" x14ac:dyDescent="0.3">
      <c r="A40" s="53" t="s">
        <v>37</v>
      </c>
      <c r="B40" s="16">
        <v>10</v>
      </c>
      <c r="C40" s="16">
        <v>10</v>
      </c>
      <c r="D40" s="16">
        <v>10</v>
      </c>
      <c r="E40" s="16">
        <v>10</v>
      </c>
      <c r="F40" s="16">
        <v>10</v>
      </c>
      <c r="G40" s="16">
        <v>10</v>
      </c>
      <c r="H40" s="16">
        <v>10</v>
      </c>
      <c r="I40" s="32">
        <f t="shared" si="33"/>
        <v>70</v>
      </c>
      <c r="J40" s="67">
        <f t="shared" si="0"/>
        <v>0</v>
      </c>
      <c r="K40" s="68">
        <f t="shared" si="1"/>
        <v>0</v>
      </c>
      <c r="L40" s="67">
        <f t="shared" si="2"/>
        <v>10</v>
      </c>
      <c r="M40" s="67">
        <f t="shared" si="3"/>
        <v>0</v>
      </c>
      <c r="N40" s="67">
        <f t="shared" si="4"/>
        <v>20</v>
      </c>
      <c r="O40" s="67">
        <f t="shared" si="5"/>
        <v>40</v>
      </c>
      <c r="P40" s="67">
        <f t="shared" si="6"/>
        <v>40</v>
      </c>
      <c r="Q40" s="69">
        <f t="shared" si="7"/>
        <v>110</v>
      </c>
      <c r="R40" s="46">
        <f t="shared" si="8"/>
        <v>1.5714285714285714</v>
      </c>
      <c r="S40" s="46" t="str">
        <f t="shared" si="9"/>
        <v>D</v>
      </c>
      <c r="T40" s="67">
        <f t="shared" si="10"/>
        <v>0</v>
      </c>
      <c r="U40" s="68">
        <f t="shared" si="11"/>
        <v>0</v>
      </c>
      <c r="V40" s="67">
        <f t="shared" si="12"/>
        <v>10</v>
      </c>
      <c r="W40" s="67">
        <f t="shared" si="13"/>
        <v>0</v>
      </c>
      <c r="X40" s="67">
        <f t="shared" si="14"/>
        <v>40</v>
      </c>
      <c r="Y40" s="68">
        <f t="shared" si="15"/>
        <v>40</v>
      </c>
      <c r="Z40" s="68">
        <f t="shared" si="16"/>
        <v>40</v>
      </c>
      <c r="AA40" s="69">
        <f t="shared" si="17"/>
        <v>130</v>
      </c>
      <c r="AB40" s="46">
        <f t="shared" si="18"/>
        <v>1.8571428571428572</v>
      </c>
      <c r="AC40" s="46" t="str">
        <f t="shared" si="19"/>
        <v>D</v>
      </c>
      <c r="AD40" s="31">
        <v>37</v>
      </c>
      <c r="AE40" s="45" t="s">
        <v>37</v>
      </c>
      <c r="AF40" s="47">
        <v>-334.74859362630741</v>
      </c>
      <c r="AG40" s="47">
        <v>294.54634986477413</v>
      </c>
      <c r="AH40" s="47">
        <v>41.250354543464027</v>
      </c>
      <c r="AI40" s="47">
        <v>-58.396104728805767</v>
      </c>
      <c r="AJ40" s="47">
        <v>40.038165471155025</v>
      </c>
      <c r="AK40" s="47">
        <v>-309.23842856817464</v>
      </c>
      <c r="AL40" s="48">
        <v>-198.73196912537026</v>
      </c>
      <c r="AM40" s="48">
        <v>-144.21696108334993</v>
      </c>
      <c r="AN40" s="45" t="s">
        <v>37</v>
      </c>
      <c r="AO40" s="49">
        <v>-1.8704416044758108E-2</v>
      </c>
      <c r="AP40" s="49">
        <v>6.4639138015707198E-2</v>
      </c>
      <c r="AQ40" s="49">
        <v>5.6988700428720875E-2</v>
      </c>
      <c r="AR40" s="49">
        <v>-1.1817996445370458E-2</v>
      </c>
      <c r="AS40" s="49">
        <v>1.3131011624087648E-2</v>
      </c>
      <c r="AT40" s="49">
        <v>-9.0376573585018244E-2</v>
      </c>
      <c r="AU40" s="50">
        <v>-0.36646924597297698</v>
      </c>
      <c r="AV40" s="50">
        <v>-0.21792181516080539</v>
      </c>
      <c r="AW40" s="53" t="s">
        <v>37</v>
      </c>
      <c r="AX40" s="51">
        <f t="shared" si="20"/>
        <v>0</v>
      </c>
      <c r="AY40" s="51">
        <f t="shared" si="21"/>
        <v>0</v>
      </c>
      <c r="AZ40" s="51">
        <f t="shared" si="22"/>
        <v>1</v>
      </c>
      <c r="BA40" s="51">
        <f t="shared" si="23"/>
        <v>0</v>
      </c>
      <c r="BB40" s="51">
        <f t="shared" si="24"/>
        <v>2</v>
      </c>
      <c r="BC40" s="51">
        <f t="shared" si="25"/>
        <v>4</v>
      </c>
      <c r="BD40" s="51">
        <f t="shared" si="34"/>
        <v>4</v>
      </c>
      <c r="BE40" s="53" t="s">
        <v>37</v>
      </c>
      <c r="BF40" s="51">
        <f t="shared" si="26"/>
        <v>0</v>
      </c>
      <c r="BG40" s="51">
        <f t="shared" si="27"/>
        <v>0</v>
      </c>
      <c r="BH40" s="51">
        <f t="shared" si="28"/>
        <v>1</v>
      </c>
      <c r="BI40" s="51">
        <f t="shared" si="29"/>
        <v>0</v>
      </c>
      <c r="BJ40" s="51">
        <f t="shared" si="30"/>
        <v>4</v>
      </c>
      <c r="BK40" s="51">
        <f t="shared" si="31"/>
        <v>4</v>
      </c>
      <c r="BL40" s="51">
        <f t="shared" si="32"/>
        <v>4</v>
      </c>
    </row>
    <row r="41" spans="1:64" x14ac:dyDescent="0.3">
      <c r="A41" s="53" t="s">
        <v>38</v>
      </c>
      <c r="B41" s="16">
        <v>10</v>
      </c>
      <c r="C41" s="16">
        <v>10</v>
      </c>
      <c r="D41" s="16">
        <v>10</v>
      </c>
      <c r="E41" s="16">
        <v>10</v>
      </c>
      <c r="F41" s="16">
        <v>10</v>
      </c>
      <c r="G41" s="16">
        <v>10</v>
      </c>
      <c r="H41" s="16">
        <v>10</v>
      </c>
      <c r="I41" s="32">
        <f t="shared" si="33"/>
        <v>70</v>
      </c>
      <c r="J41" s="67">
        <f t="shared" si="0"/>
        <v>0</v>
      </c>
      <c r="K41" s="68">
        <f t="shared" si="1"/>
        <v>0</v>
      </c>
      <c r="L41" s="67">
        <f t="shared" si="2"/>
        <v>0</v>
      </c>
      <c r="M41" s="67">
        <f t="shared" si="3"/>
        <v>30</v>
      </c>
      <c r="N41" s="67">
        <f t="shared" si="4"/>
        <v>0</v>
      </c>
      <c r="O41" s="67">
        <f t="shared" si="5"/>
        <v>40</v>
      </c>
      <c r="P41" s="67">
        <f t="shared" si="6"/>
        <v>40</v>
      </c>
      <c r="Q41" s="69">
        <f t="shared" si="7"/>
        <v>110</v>
      </c>
      <c r="R41" s="46">
        <f t="shared" si="8"/>
        <v>1.5714285714285714</v>
      </c>
      <c r="S41" s="46" t="str">
        <f t="shared" si="9"/>
        <v>D</v>
      </c>
      <c r="T41" s="67">
        <f t="shared" si="10"/>
        <v>0</v>
      </c>
      <c r="U41" s="68">
        <f t="shared" si="11"/>
        <v>0</v>
      </c>
      <c r="V41" s="67">
        <f t="shared" si="12"/>
        <v>0</v>
      </c>
      <c r="W41" s="67">
        <f t="shared" si="13"/>
        <v>30</v>
      </c>
      <c r="X41" s="67">
        <f t="shared" si="14"/>
        <v>0</v>
      </c>
      <c r="Y41" s="68">
        <f t="shared" si="15"/>
        <v>30</v>
      </c>
      <c r="Z41" s="68">
        <f t="shared" si="16"/>
        <v>40</v>
      </c>
      <c r="AA41" s="69">
        <f t="shared" si="17"/>
        <v>100</v>
      </c>
      <c r="AB41" s="46">
        <f t="shared" si="18"/>
        <v>1.4285714285714286</v>
      </c>
      <c r="AC41" s="46" t="str">
        <f t="shared" si="19"/>
        <v>D</v>
      </c>
      <c r="AD41" s="31">
        <v>38</v>
      </c>
      <c r="AE41" s="45" t="s">
        <v>38</v>
      </c>
      <c r="AF41" s="47">
        <v>263.08800220750527</v>
      </c>
      <c r="AG41" s="47">
        <v>259.78379381266927</v>
      </c>
      <c r="AH41" s="47">
        <v>41.849208394836012</v>
      </c>
      <c r="AI41" s="47">
        <v>207.09619669052381</v>
      </c>
      <c r="AJ41" s="47">
        <v>-138.146185290331</v>
      </c>
      <c r="AK41" s="47">
        <v>72.528835602381605</v>
      </c>
      <c r="AL41" s="48">
        <v>-34.573847002574475</v>
      </c>
      <c r="AM41" s="48">
        <v>-145.44999999999996</v>
      </c>
      <c r="AN41" s="45" t="s">
        <v>38</v>
      </c>
      <c r="AO41" s="49">
        <v>4.1463255059027537E-2</v>
      </c>
      <c r="AP41" s="49">
        <v>0.14617078473991427</v>
      </c>
      <c r="AQ41" s="49">
        <v>0.11089675067091324</v>
      </c>
      <c r="AR41" s="49">
        <v>0.14021502968234301</v>
      </c>
      <c r="AS41" s="49">
        <v>-0.13726085278983655</v>
      </c>
      <c r="AT41" s="49">
        <v>4.5719855395087293E-2</v>
      </c>
      <c r="AU41" s="50">
        <v>-0.53945774695856563</v>
      </c>
      <c r="AV41" s="50">
        <v>-2.5720601237842526</v>
      </c>
      <c r="AW41" s="53" t="s">
        <v>38</v>
      </c>
      <c r="AX41" s="51">
        <f t="shared" si="20"/>
        <v>0</v>
      </c>
      <c r="AY41" s="51">
        <f t="shared" si="21"/>
        <v>0</v>
      </c>
      <c r="AZ41" s="51">
        <f t="shared" si="22"/>
        <v>0</v>
      </c>
      <c r="BA41" s="51">
        <f t="shared" si="23"/>
        <v>3</v>
      </c>
      <c r="BB41" s="51">
        <f t="shared" si="24"/>
        <v>0</v>
      </c>
      <c r="BC41" s="51">
        <f t="shared" si="25"/>
        <v>4</v>
      </c>
      <c r="BD41" s="51">
        <f t="shared" si="34"/>
        <v>4</v>
      </c>
      <c r="BE41" s="53" t="s">
        <v>38</v>
      </c>
      <c r="BF41" s="51">
        <f t="shared" si="26"/>
        <v>0</v>
      </c>
      <c r="BG41" s="51">
        <f t="shared" si="27"/>
        <v>0</v>
      </c>
      <c r="BH41" s="51">
        <f t="shared" si="28"/>
        <v>0</v>
      </c>
      <c r="BI41" s="51">
        <f t="shared" si="29"/>
        <v>3</v>
      </c>
      <c r="BJ41" s="51">
        <f t="shared" si="30"/>
        <v>0</v>
      </c>
      <c r="BK41" s="51">
        <f t="shared" si="31"/>
        <v>3</v>
      </c>
      <c r="BL41" s="51">
        <f t="shared" si="32"/>
        <v>4</v>
      </c>
    </row>
    <row r="42" spans="1:64" x14ac:dyDescent="0.3">
      <c r="A42" s="53" t="s">
        <v>39</v>
      </c>
      <c r="B42" s="16">
        <v>10</v>
      </c>
      <c r="C42" s="16">
        <v>10</v>
      </c>
      <c r="D42" s="16">
        <v>10</v>
      </c>
      <c r="E42" s="16">
        <v>10</v>
      </c>
      <c r="F42" s="16">
        <v>10</v>
      </c>
      <c r="G42" s="16">
        <v>10</v>
      </c>
      <c r="H42" s="16">
        <v>10</v>
      </c>
      <c r="I42" s="32">
        <f t="shared" si="33"/>
        <v>70</v>
      </c>
      <c r="J42" s="67">
        <f t="shared" si="0"/>
        <v>10</v>
      </c>
      <c r="K42" s="68">
        <f t="shared" si="1"/>
        <v>20</v>
      </c>
      <c r="L42" s="67">
        <f t="shared" si="2"/>
        <v>10</v>
      </c>
      <c r="M42" s="67">
        <f t="shared" si="3"/>
        <v>40</v>
      </c>
      <c r="N42" s="67">
        <f t="shared" si="4"/>
        <v>40</v>
      </c>
      <c r="O42" s="67">
        <f t="shared" si="5"/>
        <v>40</v>
      </c>
      <c r="P42" s="67">
        <f t="shared" si="6"/>
        <v>30</v>
      </c>
      <c r="Q42" s="69">
        <f t="shared" si="7"/>
        <v>190</v>
      </c>
      <c r="R42" s="46">
        <f t="shared" si="8"/>
        <v>2.7142857142857144</v>
      </c>
      <c r="S42" s="46" t="str">
        <f t="shared" si="9"/>
        <v>C</v>
      </c>
      <c r="T42" s="67">
        <f t="shared" si="10"/>
        <v>10</v>
      </c>
      <c r="U42" s="68">
        <f t="shared" si="11"/>
        <v>40</v>
      </c>
      <c r="V42" s="67">
        <f t="shared" si="12"/>
        <v>20</v>
      </c>
      <c r="W42" s="67">
        <f t="shared" si="13"/>
        <v>40</v>
      </c>
      <c r="X42" s="67">
        <f t="shared" si="14"/>
        <v>40</v>
      </c>
      <c r="Y42" s="68">
        <f t="shared" si="15"/>
        <v>40</v>
      </c>
      <c r="Z42" s="68">
        <f t="shared" si="16"/>
        <v>40</v>
      </c>
      <c r="AA42" s="69">
        <f t="shared" si="17"/>
        <v>230</v>
      </c>
      <c r="AB42" s="46">
        <f t="shared" si="18"/>
        <v>3.2857142857142856</v>
      </c>
      <c r="AC42" s="46" t="str">
        <f t="shared" si="19"/>
        <v>B</v>
      </c>
      <c r="AD42" s="31">
        <v>39</v>
      </c>
      <c r="AE42" s="45" t="s">
        <v>39</v>
      </c>
      <c r="AF42" s="47">
        <v>-2227.7078401721483</v>
      </c>
      <c r="AG42" s="47">
        <v>-78.740628375329649</v>
      </c>
      <c r="AH42" s="47">
        <v>-65.249686728961819</v>
      </c>
      <c r="AI42" s="47">
        <v>-127.61011183451329</v>
      </c>
      <c r="AJ42" s="47">
        <v>-675.48519663657953</v>
      </c>
      <c r="AK42" s="47">
        <v>-1009.2385229021706</v>
      </c>
      <c r="AL42" s="48">
        <v>-96.052668899866759</v>
      </c>
      <c r="AM42" s="48">
        <v>-175.33102479472683</v>
      </c>
      <c r="AN42" s="45" t="s">
        <v>39</v>
      </c>
      <c r="AO42" s="49">
        <v>-0.14764148244715863</v>
      </c>
      <c r="AP42" s="49">
        <v>-1.8193000354674378E-2</v>
      </c>
      <c r="AQ42" s="49">
        <v>-7.8943909845105992E-2</v>
      </c>
      <c r="AR42" s="49">
        <v>-3.2715321907429838E-2</v>
      </c>
      <c r="AS42" s="49">
        <v>-0.3221580300652907</v>
      </c>
      <c r="AT42" s="49">
        <v>-0.34231214515178482</v>
      </c>
      <c r="AU42" s="50">
        <v>-0.98329184566221439</v>
      </c>
      <c r="AV42" s="50">
        <v>-0.19685318527494278</v>
      </c>
      <c r="AW42" s="53" t="s">
        <v>39</v>
      </c>
      <c r="AX42" s="51">
        <f t="shared" si="20"/>
        <v>1</v>
      </c>
      <c r="AY42" s="51">
        <f t="shared" si="21"/>
        <v>2</v>
      </c>
      <c r="AZ42" s="51">
        <f t="shared" si="22"/>
        <v>1</v>
      </c>
      <c r="BA42" s="51">
        <f t="shared" si="23"/>
        <v>4</v>
      </c>
      <c r="BB42" s="51">
        <f t="shared" si="24"/>
        <v>4</v>
      </c>
      <c r="BC42" s="51">
        <f t="shared" si="25"/>
        <v>4</v>
      </c>
      <c r="BD42" s="51">
        <f t="shared" si="34"/>
        <v>3</v>
      </c>
      <c r="BE42" s="53" t="s">
        <v>39</v>
      </c>
      <c r="BF42" s="51">
        <f t="shared" si="26"/>
        <v>1</v>
      </c>
      <c r="BG42" s="51">
        <f t="shared" si="27"/>
        <v>4</v>
      </c>
      <c r="BH42" s="51">
        <f t="shared" si="28"/>
        <v>2</v>
      </c>
      <c r="BI42" s="51">
        <f t="shared" si="29"/>
        <v>4</v>
      </c>
      <c r="BJ42" s="51">
        <f t="shared" si="30"/>
        <v>4</v>
      </c>
      <c r="BK42" s="51">
        <f t="shared" si="31"/>
        <v>4</v>
      </c>
      <c r="BL42" s="51">
        <f t="shared" si="32"/>
        <v>4</v>
      </c>
    </row>
    <row r="43" spans="1:64" x14ac:dyDescent="0.3">
      <c r="A43" s="53" t="s">
        <v>40</v>
      </c>
      <c r="B43" s="16">
        <v>10</v>
      </c>
      <c r="C43" s="16">
        <v>10</v>
      </c>
      <c r="D43" s="16">
        <v>10</v>
      </c>
      <c r="E43" s="16">
        <v>10</v>
      </c>
      <c r="F43" s="16">
        <v>10</v>
      </c>
      <c r="G43" s="16">
        <v>10</v>
      </c>
      <c r="H43" s="16">
        <v>10</v>
      </c>
      <c r="I43" s="32">
        <f t="shared" si="33"/>
        <v>70</v>
      </c>
      <c r="J43" s="67">
        <f t="shared" si="0"/>
        <v>0</v>
      </c>
      <c r="K43" s="68">
        <f t="shared" si="1"/>
        <v>0</v>
      </c>
      <c r="L43" s="67">
        <f t="shared" si="2"/>
        <v>0</v>
      </c>
      <c r="M43" s="67">
        <f t="shared" si="3"/>
        <v>40</v>
      </c>
      <c r="N43" s="67">
        <f t="shared" si="4"/>
        <v>0</v>
      </c>
      <c r="O43" s="67">
        <f t="shared" si="5"/>
        <v>0</v>
      </c>
      <c r="P43" s="67">
        <f t="shared" si="6"/>
        <v>30</v>
      </c>
      <c r="Q43" s="69">
        <f t="shared" si="7"/>
        <v>70</v>
      </c>
      <c r="R43" s="46">
        <f t="shared" si="8"/>
        <v>1</v>
      </c>
      <c r="S43" s="46" t="str">
        <f t="shared" si="9"/>
        <v>D</v>
      </c>
      <c r="T43" s="67">
        <f t="shared" si="10"/>
        <v>0</v>
      </c>
      <c r="U43" s="68">
        <f t="shared" si="11"/>
        <v>0</v>
      </c>
      <c r="V43" s="67">
        <f t="shared" si="12"/>
        <v>0</v>
      </c>
      <c r="W43" s="67">
        <f t="shared" si="13"/>
        <v>30</v>
      </c>
      <c r="X43" s="67">
        <f t="shared" si="14"/>
        <v>0</v>
      </c>
      <c r="Y43" s="68">
        <f t="shared" si="15"/>
        <v>0</v>
      </c>
      <c r="Z43" s="68">
        <f t="shared" si="16"/>
        <v>40</v>
      </c>
      <c r="AA43" s="69">
        <f t="shared" si="17"/>
        <v>70</v>
      </c>
      <c r="AB43" s="46">
        <f t="shared" si="18"/>
        <v>1</v>
      </c>
      <c r="AC43" s="46" t="str">
        <f t="shared" si="19"/>
        <v>D</v>
      </c>
      <c r="AD43" s="31">
        <v>40</v>
      </c>
      <c r="AE43" s="45" t="s">
        <v>40</v>
      </c>
      <c r="AF43" s="47">
        <v>460.71503051662603</v>
      </c>
      <c r="AG43" s="47">
        <v>348.83793565026303</v>
      </c>
      <c r="AH43" s="47">
        <v>21.047566860110237</v>
      </c>
      <c r="AI43" s="47">
        <v>312.69168530313755</v>
      </c>
      <c r="AJ43" s="47">
        <v>-200.65684698698897</v>
      </c>
      <c r="AK43" s="47">
        <v>14.361412856107563</v>
      </c>
      <c r="AL43" s="48">
        <v>9.4067468783928234</v>
      </c>
      <c r="AM43" s="48">
        <v>-44.973470044396237</v>
      </c>
      <c r="AN43" s="45" t="s">
        <v>40</v>
      </c>
      <c r="AO43" s="49">
        <v>6.0193060448225831E-2</v>
      </c>
      <c r="AP43" s="49">
        <v>0.16351270768169071</v>
      </c>
      <c r="AQ43" s="49">
        <v>5.3227591004796272E-2</v>
      </c>
      <c r="AR43" s="49">
        <v>0.14450428388763975</v>
      </c>
      <c r="AS43" s="49">
        <v>-0.20591801195769313</v>
      </c>
      <c r="AT43" s="49">
        <v>9.3891828622396263E-3</v>
      </c>
      <c r="AU43" s="50">
        <v>9.9868248012023028E-2</v>
      </c>
      <c r="AV43" s="50">
        <v>-0.12388480271647458</v>
      </c>
      <c r="AW43" s="53" t="s">
        <v>40</v>
      </c>
      <c r="AX43" s="51">
        <f t="shared" si="20"/>
        <v>0</v>
      </c>
      <c r="AY43" s="51">
        <f t="shared" si="21"/>
        <v>0</v>
      </c>
      <c r="AZ43" s="51">
        <f t="shared" si="22"/>
        <v>0</v>
      </c>
      <c r="BA43" s="51">
        <f t="shared" si="23"/>
        <v>4</v>
      </c>
      <c r="BB43" s="51">
        <f t="shared" si="24"/>
        <v>0</v>
      </c>
      <c r="BC43" s="51">
        <f t="shared" si="25"/>
        <v>0</v>
      </c>
      <c r="BD43" s="51">
        <f t="shared" si="34"/>
        <v>3</v>
      </c>
      <c r="BE43" s="53" t="s">
        <v>40</v>
      </c>
      <c r="BF43" s="51">
        <f t="shared" si="26"/>
        <v>0</v>
      </c>
      <c r="BG43" s="51">
        <f t="shared" si="27"/>
        <v>0</v>
      </c>
      <c r="BH43" s="51">
        <f t="shared" si="28"/>
        <v>0</v>
      </c>
      <c r="BI43" s="51">
        <f t="shared" si="29"/>
        <v>3</v>
      </c>
      <c r="BJ43" s="51">
        <f t="shared" si="30"/>
        <v>0</v>
      </c>
      <c r="BK43" s="51">
        <f t="shared" si="31"/>
        <v>0</v>
      </c>
      <c r="BL43" s="51">
        <f t="shared" si="32"/>
        <v>4</v>
      </c>
    </row>
    <row r="44" spans="1:64" x14ac:dyDescent="0.3">
      <c r="A44" s="53" t="s">
        <v>41</v>
      </c>
      <c r="B44" s="16">
        <v>10</v>
      </c>
      <c r="C44" s="16">
        <v>10</v>
      </c>
      <c r="D44" s="16">
        <v>10</v>
      </c>
      <c r="E44" s="16">
        <v>10</v>
      </c>
      <c r="F44" s="16">
        <v>10</v>
      </c>
      <c r="G44" s="16">
        <v>10</v>
      </c>
      <c r="H44" s="16">
        <v>10</v>
      </c>
      <c r="I44" s="32">
        <f t="shared" si="33"/>
        <v>70</v>
      </c>
      <c r="J44" s="67">
        <f t="shared" si="0"/>
        <v>0</v>
      </c>
      <c r="K44" s="68">
        <f t="shared" si="1"/>
        <v>0</v>
      </c>
      <c r="L44" s="67">
        <f t="shared" si="2"/>
        <v>40</v>
      </c>
      <c r="M44" s="67">
        <f t="shared" si="3"/>
        <v>40</v>
      </c>
      <c r="N44" s="67">
        <f t="shared" si="4"/>
        <v>20</v>
      </c>
      <c r="O44" s="67">
        <f t="shared" si="5"/>
        <v>40</v>
      </c>
      <c r="P44" s="67">
        <f t="shared" si="6"/>
        <v>40</v>
      </c>
      <c r="Q44" s="69">
        <f t="shared" si="7"/>
        <v>180</v>
      </c>
      <c r="R44" s="46">
        <f t="shared" si="8"/>
        <v>2.5714285714285716</v>
      </c>
      <c r="S44" s="46" t="str">
        <f t="shared" si="9"/>
        <v>C</v>
      </c>
      <c r="T44" s="67">
        <f t="shared" si="10"/>
        <v>0</v>
      </c>
      <c r="U44" s="68">
        <f t="shared" si="11"/>
        <v>0</v>
      </c>
      <c r="V44" s="67">
        <f t="shared" si="12"/>
        <v>40</v>
      </c>
      <c r="W44" s="67">
        <f t="shared" si="13"/>
        <v>40</v>
      </c>
      <c r="X44" s="67">
        <f t="shared" si="14"/>
        <v>20</v>
      </c>
      <c r="Y44" s="68">
        <f t="shared" si="15"/>
        <v>40</v>
      </c>
      <c r="Z44" s="68">
        <f t="shared" si="16"/>
        <v>40</v>
      </c>
      <c r="AA44" s="69">
        <f t="shared" si="17"/>
        <v>180</v>
      </c>
      <c r="AB44" s="46">
        <f t="shared" si="18"/>
        <v>2.5714285714285716</v>
      </c>
      <c r="AC44" s="46" t="str">
        <f t="shared" si="19"/>
        <v>C</v>
      </c>
      <c r="AD44" s="31">
        <v>41</v>
      </c>
      <c r="AE44" s="45" t="s">
        <v>41</v>
      </c>
      <c r="AF44" s="47">
        <v>-1205.5557117430526</v>
      </c>
      <c r="AG44" s="47">
        <v>111.32436960273253</v>
      </c>
      <c r="AH44" s="47">
        <v>141.32920410189115</v>
      </c>
      <c r="AI44" s="47">
        <v>-652.78988546390292</v>
      </c>
      <c r="AJ44" s="47">
        <v>-463.2660764376501</v>
      </c>
      <c r="AK44" s="47">
        <v>-136.43072191028205</v>
      </c>
      <c r="AL44" s="48">
        <v>-58.884597334334522</v>
      </c>
      <c r="AM44" s="48">
        <v>-146.83800430150711</v>
      </c>
      <c r="AN44" s="45" t="s">
        <v>41</v>
      </c>
      <c r="AO44" s="49">
        <v>-0.1214812029493222</v>
      </c>
      <c r="AP44" s="49">
        <v>3.925707266192334E-2</v>
      </c>
      <c r="AQ44" s="49">
        <v>0.18748951950033219</v>
      </c>
      <c r="AR44" s="49">
        <v>-0.32919132345238616</v>
      </c>
      <c r="AS44" s="49">
        <v>-0.27031185106335559</v>
      </c>
      <c r="AT44" s="49">
        <v>-6.0561311705438492E-2</v>
      </c>
      <c r="AU44" s="50">
        <v>-10.776266178832463</v>
      </c>
      <c r="AV44" s="50">
        <v>-0.38726983708111912</v>
      </c>
      <c r="AW44" s="53" t="s">
        <v>41</v>
      </c>
      <c r="AX44" s="51">
        <f t="shared" si="20"/>
        <v>0</v>
      </c>
      <c r="AY44" s="51">
        <f t="shared" si="21"/>
        <v>0</v>
      </c>
      <c r="AZ44" s="51">
        <f t="shared" si="22"/>
        <v>4</v>
      </c>
      <c r="BA44" s="51">
        <f t="shared" si="23"/>
        <v>4</v>
      </c>
      <c r="BB44" s="51">
        <f t="shared" si="24"/>
        <v>2</v>
      </c>
      <c r="BC44" s="51">
        <f t="shared" si="25"/>
        <v>4</v>
      </c>
      <c r="BD44" s="51">
        <f t="shared" si="34"/>
        <v>4</v>
      </c>
      <c r="BE44" s="53" t="s">
        <v>41</v>
      </c>
      <c r="BF44" s="51">
        <f t="shared" si="26"/>
        <v>0</v>
      </c>
      <c r="BG44" s="51">
        <f t="shared" si="27"/>
        <v>0</v>
      </c>
      <c r="BH44" s="51">
        <f t="shared" si="28"/>
        <v>4</v>
      </c>
      <c r="BI44" s="51">
        <f t="shared" si="29"/>
        <v>4</v>
      </c>
      <c r="BJ44" s="51">
        <f t="shared" si="30"/>
        <v>2</v>
      </c>
      <c r="BK44" s="51">
        <f t="shared" si="31"/>
        <v>4</v>
      </c>
      <c r="BL44" s="51">
        <f t="shared" si="32"/>
        <v>4</v>
      </c>
    </row>
    <row r="45" spans="1:64" x14ac:dyDescent="0.3">
      <c r="A45" s="53" t="s">
        <v>42</v>
      </c>
      <c r="B45" s="16">
        <v>10</v>
      </c>
      <c r="C45" s="16">
        <v>10</v>
      </c>
      <c r="D45" s="16">
        <v>10</v>
      </c>
      <c r="E45" s="16">
        <v>10</v>
      </c>
      <c r="F45" s="16">
        <v>10</v>
      </c>
      <c r="G45" s="16">
        <v>10</v>
      </c>
      <c r="H45" s="16">
        <v>10</v>
      </c>
      <c r="I45" s="32">
        <f t="shared" si="33"/>
        <v>70</v>
      </c>
      <c r="J45" s="67">
        <f t="shared" si="0"/>
        <v>0</v>
      </c>
      <c r="K45" s="68">
        <f t="shared" si="1"/>
        <v>10</v>
      </c>
      <c r="L45" s="67">
        <f t="shared" si="2"/>
        <v>10</v>
      </c>
      <c r="M45" s="67">
        <f t="shared" si="3"/>
        <v>30</v>
      </c>
      <c r="N45" s="67">
        <f t="shared" si="4"/>
        <v>40</v>
      </c>
      <c r="O45" s="67">
        <f t="shared" si="5"/>
        <v>40</v>
      </c>
      <c r="P45" s="67">
        <f t="shared" si="6"/>
        <v>40</v>
      </c>
      <c r="Q45" s="69">
        <f t="shared" si="7"/>
        <v>170</v>
      </c>
      <c r="R45" s="46">
        <f t="shared" si="8"/>
        <v>2.4285714285714284</v>
      </c>
      <c r="S45" s="46" t="str">
        <f t="shared" si="9"/>
        <v>C</v>
      </c>
      <c r="T45" s="67">
        <f t="shared" si="10"/>
        <v>0</v>
      </c>
      <c r="U45" s="68">
        <f t="shared" si="11"/>
        <v>10</v>
      </c>
      <c r="V45" s="67">
        <f t="shared" si="12"/>
        <v>10</v>
      </c>
      <c r="W45" s="67">
        <f t="shared" si="13"/>
        <v>30</v>
      </c>
      <c r="X45" s="67">
        <f t="shared" si="14"/>
        <v>40</v>
      </c>
      <c r="Y45" s="68">
        <f t="shared" si="15"/>
        <v>30</v>
      </c>
      <c r="Z45" s="68">
        <f t="shared" si="16"/>
        <v>20</v>
      </c>
      <c r="AA45" s="69">
        <f t="shared" si="17"/>
        <v>140</v>
      </c>
      <c r="AB45" s="46">
        <f t="shared" si="18"/>
        <v>2</v>
      </c>
      <c r="AC45" s="46" t="str">
        <f t="shared" si="19"/>
        <v>C</v>
      </c>
      <c r="AD45" s="31">
        <v>42</v>
      </c>
      <c r="AE45" s="45" t="s">
        <v>42</v>
      </c>
      <c r="AF45" s="47">
        <v>-574.43225901516325</v>
      </c>
      <c r="AG45" s="47">
        <v>48.983387626419471</v>
      </c>
      <c r="AH45" s="47">
        <v>-0.61137980070057552</v>
      </c>
      <c r="AI45" s="47">
        <v>-43.185348842970825</v>
      </c>
      <c r="AJ45" s="47">
        <v>-127.93272387213847</v>
      </c>
      <c r="AK45" s="47">
        <v>-412.94619412577322</v>
      </c>
      <c r="AL45" s="48">
        <v>-21</v>
      </c>
      <c r="AM45" s="48">
        <v>-17.739999999999668</v>
      </c>
      <c r="AN45" s="45" t="s">
        <v>42</v>
      </c>
      <c r="AO45" s="49">
        <v>-0.10895492085580705</v>
      </c>
      <c r="AP45" s="49">
        <v>2.9513996340139965E-2</v>
      </c>
      <c r="AQ45" s="49">
        <v>-2.385043736143809E-3</v>
      </c>
      <c r="AR45" s="49">
        <v>-4.0888901120271812E-2</v>
      </c>
      <c r="AS45" s="49">
        <v>-0.15002280905387783</v>
      </c>
      <c r="AT45" s="49">
        <v>-0.28796454893292656</v>
      </c>
      <c r="AU45" s="50" t="s">
        <v>52</v>
      </c>
      <c r="AV45" s="50">
        <v>-1.3378582202111142</v>
      </c>
      <c r="AW45" s="53" t="s">
        <v>42</v>
      </c>
      <c r="AX45" s="51">
        <f t="shared" si="20"/>
        <v>0</v>
      </c>
      <c r="AY45" s="51">
        <f t="shared" si="21"/>
        <v>1</v>
      </c>
      <c r="AZ45" s="51">
        <f t="shared" si="22"/>
        <v>1</v>
      </c>
      <c r="BA45" s="51">
        <f t="shared" si="23"/>
        <v>3</v>
      </c>
      <c r="BB45" s="51">
        <f t="shared" si="24"/>
        <v>4</v>
      </c>
      <c r="BC45" s="51">
        <f t="shared" si="25"/>
        <v>4</v>
      </c>
      <c r="BD45" s="51">
        <f t="shared" si="34"/>
        <v>4</v>
      </c>
      <c r="BE45" s="53" t="s">
        <v>42</v>
      </c>
      <c r="BF45" s="51">
        <f t="shared" si="26"/>
        <v>0</v>
      </c>
      <c r="BG45" s="51">
        <f t="shared" si="27"/>
        <v>1</v>
      </c>
      <c r="BH45" s="51">
        <f t="shared" si="28"/>
        <v>1</v>
      </c>
      <c r="BI45" s="51">
        <f t="shared" si="29"/>
        <v>3</v>
      </c>
      <c r="BJ45" s="51">
        <f t="shared" si="30"/>
        <v>4</v>
      </c>
      <c r="BK45" s="51">
        <f t="shared" si="31"/>
        <v>3</v>
      </c>
      <c r="BL45" s="51">
        <f t="shared" si="32"/>
        <v>2</v>
      </c>
    </row>
    <row r="46" spans="1:64" x14ac:dyDescent="0.3">
      <c r="A46" s="53" t="s">
        <v>43</v>
      </c>
      <c r="B46" s="16">
        <v>10</v>
      </c>
      <c r="C46" s="16">
        <v>10</v>
      </c>
      <c r="D46" s="16">
        <v>10</v>
      </c>
      <c r="E46" s="16">
        <v>10</v>
      </c>
      <c r="F46" s="16">
        <v>10</v>
      </c>
      <c r="G46" s="16">
        <v>10</v>
      </c>
      <c r="H46" s="16">
        <v>10</v>
      </c>
      <c r="I46" s="32">
        <f t="shared" si="33"/>
        <v>70</v>
      </c>
      <c r="J46" s="67">
        <f t="shared" si="0"/>
        <v>0</v>
      </c>
      <c r="K46" s="68">
        <f t="shared" si="1"/>
        <v>0</v>
      </c>
      <c r="L46" s="67">
        <f t="shared" si="2"/>
        <v>10</v>
      </c>
      <c r="M46" s="67">
        <f t="shared" si="3"/>
        <v>0</v>
      </c>
      <c r="N46" s="67">
        <f t="shared" si="4"/>
        <v>0</v>
      </c>
      <c r="O46" s="67">
        <f t="shared" si="5"/>
        <v>40</v>
      </c>
      <c r="P46" s="67">
        <f t="shared" si="6"/>
        <v>40</v>
      </c>
      <c r="Q46" s="69">
        <f t="shared" si="7"/>
        <v>90</v>
      </c>
      <c r="R46" s="46">
        <f t="shared" si="8"/>
        <v>1.2857142857142858</v>
      </c>
      <c r="S46" s="46" t="str">
        <f t="shared" si="9"/>
        <v>D</v>
      </c>
      <c r="T46" s="67">
        <f t="shared" si="10"/>
        <v>0</v>
      </c>
      <c r="U46" s="68">
        <f t="shared" si="11"/>
        <v>0</v>
      </c>
      <c r="V46" s="67">
        <f t="shared" si="12"/>
        <v>10</v>
      </c>
      <c r="W46" s="67">
        <f t="shared" si="13"/>
        <v>0</v>
      </c>
      <c r="X46" s="67">
        <f t="shared" si="14"/>
        <v>0</v>
      </c>
      <c r="Y46" s="68">
        <f t="shared" si="15"/>
        <v>40</v>
      </c>
      <c r="Z46" s="68">
        <f t="shared" si="16"/>
        <v>40</v>
      </c>
      <c r="AA46" s="69">
        <f t="shared" si="17"/>
        <v>90</v>
      </c>
      <c r="AB46" s="46">
        <f t="shared" si="18"/>
        <v>1.2857142857142858</v>
      </c>
      <c r="AC46" s="46" t="str">
        <f t="shared" si="19"/>
        <v>D</v>
      </c>
      <c r="AD46" s="31">
        <v>43</v>
      </c>
      <c r="AE46" s="45" t="s">
        <v>43</v>
      </c>
      <c r="AF46" s="47">
        <v>649.47438002620402</v>
      </c>
      <c r="AG46" s="47">
        <v>219.76229331676109</v>
      </c>
      <c r="AH46" s="47">
        <v>17.889803259786504</v>
      </c>
      <c r="AI46" s="47">
        <v>-17.540420566539296</v>
      </c>
      <c r="AJ46" s="47">
        <v>197.48813747054419</v>
      </c>
      <c r="AK46" s="47">
        <v>279.56456654565136</v>
      </c>
      <c r="AL46" s="48" t="s">
        <v>52</v>
      </c>
      <c r="AM46" s="48">
        <v>-47.689999999999827</v>
      </c>
      <c r="AN46" s="45" t="s">
        <v>43</v>
      </c>
      <c r="AO46" s="49">
        <v>0.12188749231126265</v>
      </c>
      <c r="AP46" s="49">
        <v>0.15473079585975663</v>
      </c>
      <c r="AQ46" s="49">
        <v>6.1824544792533749E-2</v>
      </c>
      <c r="AR46" s="49">
        <v>-1.5945391479348137E-2</v>
      </c>
      <c r="AS46" s="49">
        <v>0.17573380488843127</v>
      </c>
      <c r="AT46" s="49">
        <v>0.20395897913441635</v>
      </c>
      <c r="AU46" s="50" t="s">
        <v>52</v>
      </c>
      <c r="AV46" s="50">
        <v>-1.961744138214687</v>
      </c>
      <c r="AW46" s="53" t="s">
        <v>43</v>
      </c>
      <c r="AX46" s="51">
        <f t="shared" si="20"/>
        <v>0</v>
      </c>
      <c r="AY46" s="51">
        <f t="shared" si="21"/>
        <v>0</v>
      </c>
      <c r="AZ46" s="51">
        <f t="shared" si="22"/>
        <v>1</v>
      </c>
      <c r="BA46" s="51">
        <f t="shared" si="23"/>
        <v>0</v>
      </c>
      <c r="BB46" s="51">
        <f t="shared" si="24"/>
        <v>0</v>
      </c>
      <c r="BC46" s="51">
        <f t="shared" si="25"/>
        <v>4</v>
      </c>
      <c r="BD46" s="51">
        <f t="shared" si="34"/>
        <v>4</v>
      </c>
      <c r="BE46" s="53" t="s">
        <v>43</v>
      </c>
      <c r="BF46" s="51">
        <f t="shared" si="26"/>
        <v>0</v>
      </c>
      <c r="BG46" s="51">
        <f t="shared" si="27"/>
        <v>0</v>
      </c>
      <c r="BH46" s="51">
        <f t="shared" si="28"/>
        <v>1</v>
      </c>
      <c r="BI46" s="51">
        <f t="shared" si="29"/>
        <v>0</v>
      </c>
      <c r="BJ46" s="51">
        <f t="shared" si="30"/>
        <v>0</v>
      </c>
      <c r="BK46" s="51">
        <f t="shared" si="31"/>
        <v>4</v>
      </c>
      <c r="BL46" s="51">
        <f t="shared" si="32"/>
        <v>4</v>
      </c>
    </row>
    <row r="47" spans="1:64" x14ac:dyDescent="0.3">
      <c r="A47" s="53" t="s">
        <v>44</v>
      </c>
      <c r="B47" s="16">
        <v>10</v>
      </c>
      <c r="C47" s="16">
        <v>10</v>
      </c>
      <c r="D47" s="16">
        <v>10</v>
      </c>
      <c r="E47" s="16">
        <v>10</v>
      </c>
      <c r="F47" s="16">
        <v>10</v>
      </c>
      <c r="G47" s="16">
        <v>10</v>
      </c>
      <c r="H47" s="16">
        <v>10</v>
      </c>
      <c r="I47" s="32">
        <f t="shared" si="33"/>
        <v>70</v>
      </c>
      <c r="J47" s="67">
        <f t="shared" si="0"/>
        <v>0</v>
      </c>
      <c r="K47" s="68">
        <f t="shared" si="1"/>
        <v>10</v>
      </c>
      <c r="L47" s="67">
        <f t="shared" si="2"/>
        <v>0</v>
      </c>
      <c r="M47" s="67">
        <f t="shared" si="3"/>
        <v>20</v>
      </c>
      <c r="N47" s="67">
        <f t="shared" si="4"/>
        <v>10</v>
      </c>
      <c r="O47" s="67">
        <f t="shared" si="5"/>
        <v>40</v>
      </c>
      <c r="P47" s="67">
        <f t="shared" si="6"/>
        <v>0</v>
      </c>
      <c r="Q47" s="69">
        <f t="shared" si="7"/>
        <v>80</v>
      </c>
      <c r="R47" s="46">
        <f t="shared" si="8"/>
        <v>1.1428571428571428</v>
      </c>
      <c r="S47" s="46" t="str">
        <f t="shared" si="9"/>
        <v>D</v>
      </c>
      <c r="T47" s="67">
        <f t="shared" si="10"/>
        <v>0</v>
      </c>
      <c r="U47" s="68">
        <f t="shared" si="11"/>
        <v>20</v>
      </c>
      <c r="V47" s="67">
        <f t="shared" si="12"/>
        <v>0</v>
      </c>
      <c r="W47" s="67">
        <f t="shared" si="13"/>
        <v>10</v>
      </c>
      <c r="X47" s="67">
        <f t="shared" si="14"/>
        <v>10</v>
      </c>
      <c r="Y47" s="68">
        <f t="shared" si="15"/>
        <v>40</v>
      </c>
      <c r="Z47" s="68">
        <f t="shared" si="16"/>
        <v>0</v>
      </c>
      <c r="AA47" s="69">
        <f t="shared" si="17"/>
        <v>80</v>
      </c>
      <c r="AB47" s="46">
        <f t="shared" si="18"/>
        <v>1.1428571428571428</v>
      </c>
      <c r="AC47" s="46" t="str">
        <f t="shared" si="19"/>
        <v>D</v>
      </c>
      <c r="AD47" s="31">
        <v>44</v>
      </c>
      <c r="AE47" s="45" t="s">
        <v>44</v>
      </c>
      <c r="AF47" s="47">
        <v>379.33181964797041</v>
      </c>
      <c r="AG47" s="47">
        <v>324.65015448603162</v>
      </c>
      <c r="AH47" s="47">
        <v>-10.5403037270342</v>
      </c>
      <c r="AI47" s="47">
        <v>146.71067350291969</v>
      </c>
      <c r="AJ47" s="47">
        <v>-58.929350211711835</v>
      </c>
      <c r="AK47" s="47">
        <v>-23.534354402235749</v>
      </c>
      <c r="AL47" s="48" t="s">
        <v>52</v>
      </c>
      <c r="AM47" s="48">
        <v>0.97500000000087539</v>
      </c>
      <c r="AN47" s="45" t="s">
        <v>44</v>
      </c>
      <c r="AO47" s="49">
        <v>4.8572010344042876E-2</v>
      </c>
      <c r="AP47" s="49">
        <v>0.13322777191650456</v>
      </c>
      <c r="AQ47" s="49">
        <v>-3.3632609766983443E-2</v>
      </c>
      <c r="AR47" s="49">
        <v>6.5473524722789264E-2</v>
      </c>
      <c r="AS47" s="49">
        <v>-6.3097343753743623E-2</v>
      </c>
      <c r="AT47" s="49">
        <v>-1.3032671183923868E-2</v>
      </c>
      <c r="AU47" s="50" t="s">
        <v>52</v>
      </c>
      <c r="AV47" s="50">
        <v>1.2345679012356706E-2</v>
      </c>
      <c r="AW47" s="53" t="s">
        <v>44</v>
      </c>
      <c r="AX47" s="51">
        <f t="shared" si="20"/>
        <v>0</v>
      </c>
      <c r="AY47" s="51">
        <f t="shared" si="21"/>
        <v>1</v>
      </c>
      <c r="AZ47" s="51">
        <f t="shared" si="22"/>
        <v>0</v>
      </c>
      <c r="BA47" s="51">
        <f t="shared" si="23"/>
        <v>2</v>
      </c>
      <c r="BB47" s="51">
        <f t="shared" si="24"/>
        <v>1</v>
      </c>
      <c r="BC47" s="51">
        <f t="shared" si="25"/>
        <v>4</v>
      </c>
      <c r="BD47" s="51">
        <f t="shared" si="34"/>
        <v>0</v>
      </c>
      <c r="BE47" s="53" t="s">
        <v>44</v>
      </c>
      <c r="BF47" s="51">
        <f t="shared" si="26"/>
        <v>0</v>
      </c>
      <c r="BG47" s="51">
        <f t="shared" si="27"/>
        <v>2</v>
      </c>
      <c r="BH47" s="51">
        <f t="shared" si="28"/>
        <v>0</v>
      </c>
      <c r="BI47" s="51">
        <f t="shared" si="29"/>
        <v>1</v>
      </c>
      <c r="BJ47" s="51">
        <f t="shared" si="30"/>
        <v>1</v>
      </c>
      <c r="BK47" s="51">
        <f t="shared" si="31"/>
        <v>4</v>
      </c>
      <c r="BL47" s="51">
        <f t="shared" si="32"/>
        <v>0</v>
      </c>
    </row>
    <row r="48" spans="1:64" hidden="1" x14ac:dyDescent="0.3">
      <c r="R48" s="21"/>
      <c r="S48" s="21"/>
      <c r="AB48" s="21"/>
      <c r="AC48" s="21"/>
      <c r="AD48" s="102" t="s">
        <v>45</v>
      </c>
      <c r="AE48" s="102"/>
      <c r="AF48" s="35">
        <f t="shared" ref="AF48:AL48" si="35">SUM(AF4:AF47)</f>
        <v>-29501.145954955602</v>
      </c>
      <c r="AG48" s="35">
        <f>SUM(AG4:AG47)</f>
        <v>8490.0546234711092</v>
      </c>
      <c r="AH48" s="35">
        <f t="shared" si="35"/>
        <v>-605.65875612944251</v>
      </c>
      <c r="AI48" s="35">
        <f t="shared" si="35"/>
        <v>-3126.683749469546</v>
      </c>
      <c r="AJ48" s="35">
        <f t="shared" si="35"/>
        <v>-10722.334197127526</v>
      </c>
      <c r="AK48" s="35">
        <f t="shared" si="35"/>
        <v>-18588.572869078482</v>
      </c>
      <c r="AL48" s="35">
        <f t="shared" si="35"/>
        <v>-2004.0141287753652</v>
      </c>
      <c r="AM48" s="35">
        <f>SUM(AM4:AM47)</f>
        <v>-2943.6868778463545</v>
      </c>
      <c r="AN48" s="36" t="s">
        <v>45</v>
      </c>
      <c r="AO48" s="37">
        <v>-6.4448363917110146E-2</v>
      </c>
      <c r="AP48" s="37">
        <v>6.3211518194542765E-2</v>
      </c>
      <c r="AQ48" s="37">
        <v>-2.5815736108182032E-2</v>
      </c>
      <c r="AR48" s="37">
        <v>-2.4654327050268023E-2</v>
      </c>
      <c r="AS48" s="37">
        <v>-0.15514173721265406</v>
      </c>
      <c r="AT48" s="37">
        <v>-0.22139331594673722</v>
      </c>
      <c r="AU48" s="37">
        <v>-0.26924725870184119</v>
      </c>
      <c r="AV48" s="37">
        <v>-0.23294065014898507</v>
      </c>
      <c r="AW48" s="26"/>
      <c r="AX48" s="26"/>
      <c r="AY48" s="26"/>
      <c r="AZ48" s="26"/>
      <c r="BA48" s="26"/>
      <c r="BB48" s="26"/>
      <c r="BC48" s="26"/>
      <c r="BD48" s="26"/>
      <c r="BE48" s="26"/>
      <c r="BF48" s="21"/>
      <c r="BG48" s="21"/>
      <c r="BH48" s="21"/>
      <c r="BI48" s="21"/>
      <c r="BJ48" s="21"/>
      <c r="BK48" s="21"/>
    </row>
    <row r="49" spans="18:64" x14ac:dyDescent="0.3">
      <c r="BL49" s="27"/>
    </row>
    <row r="50" spans="18:64" x14ac:dyDescent="0.3">
      <c r="BL50" s="27"/>
    </row>
    <row r="52" spans="18:64" ht="48" x14ac:dyDescent="0.3">
      <c r="R52" s="20" t="s">
        <v>119</v>
      </c>
      <c r="S52" s="20" t="s">
        <v>119</v>
      </c>
      <c r="T52" s="28" t="s">
        <v>145</v>
      </c>
      <c r="U52" s="28" t="s">
        <v>153</v>
      </c>
      <c r="V52" s="28" t="s">
        <v>154</v>
      </c>
      <c r="W52" s="28" t="s">
        <v>155</v>
      </c>
      <c r="X52" s="28" t="s">
        <v>156</v>
      </c>
      <c r="Y52" s="28" t="s">
        <v>157</v>
      </c>
      <c r="Z52" s="28" t="s">
        <v>158</v>
      </c>
      <c r="AB52" s="28" t="s">
        <v>119</v>
      </c>
      <c r="AC52" s="28" t="s">
        <v>119</v>
      </c>
      <c r="AW52" s="29" t="s">
        <v>93</v>
      </c>
      <c r="AX52" s="20" t="s">
        <v>159</v>
      </c>
      <c r="AY52" s="20" t="s">
        <v>94</v>
      </c>
      <c r="AZ52" s="20" t="s">
        <v>95</v>
      </c>
      <c r="BA52" s="20" t="s">
        <v>96</v>
      </c>
      <c r="BB52" s="20" t="s">
        <v>97</v>
      </c>
      <c r="BC52" s="20" t="s">
        <v>98</v>
      </c>
      <c r="BD52" s="20" t="s">
        <v>99</v>
      </c>
      <c r="BE52" s="29" t="s">
        <v>93</v>
      </c>
      <c r="BF52" s="28" t="s">
        <v>118</v>
      </c>
      <c r="BG52" s="28" t="s">
        <v>106</v>
      </c>
      <c r="BH52" s="28" t="s">
        <v>100</v>
      </c>
      <c r="BI52" s="28" t="s">
        <v>101</v>
      </c>
      <c r="BJ52" s="28" t="s">
        <v>102</v>
      </c>
      <c r="BK52" s="28" t="s">
        <v>103</v>
      </c>
      <c r="BL52" s="28" t="s">
        <v>104</v>
      </c>
    </row>
    <row r="53" spans="18:64" x14ac:dyDescent="0.3">
      <c r="R53" s="30">
        <v>4</v>
      </c>
      <c r="S53" s="30" t="s">
        <v>56</v>
      </c>
      <c r="T53" s="30" t="s">
        <v>161</v>
      </c>
      <c r="U53" s="70" t="s">
        <v>160</v>
      </c>
      <c r="V53" s="30" t="s">
        <v>161</v>
      </c>
      <c r="W53" s="30" t="s">
        <v>161</v>
      </c>
      <c r="X53" s="30" t="s">
        <v>161</v>
      </c>
      <c r="Y53" s="72">
        <v>400</v>
      </c>
      <c r="Z53" s="72">
        <v>400</v>
      </c>
      <c r="AB53" s="30">
        <v>4</v>
      </c>
      <c r="AC53" s="30" t="s">
        <v>56</v>
      </c>
      <c r="AW53" s="74">
        <v>4</v>
      </c>
      <c r="AX53" s="76">
        <v>0.2</v>
      </c>
      <c r="AY53" s="77">
        <f>$AX53</f>
        <v>0.2</v>
      </c>
      <c r="AZ53" s="77">
        <f t="shared" ref="AZ53:BD53" si="36">$AX53</f>
        <v>0.2</v>
      </c>
      <c r="BA53" s="77">
        <f t="shared" si="36"/>
        <v>0.2</v>
      </c>
      <c r="BB53" s="77">
        <f t="shared" si="36"/>
        <v>0.2</v>
      </c>
      <c r="BC53" s="77">
        <f t="shared" si="36"/>
        <v>0.2</v>
      </c>
      <c r="BD53" s="77">
        <f t="shared" si="36"/>
        <v>0.2</v>
      </c>
      <c r="BE53" s="74">
        <v>4</v>
      </c>
      <c r="BF53" s="78">
        <v>400</v>
      </c>
      <c r="BG53" s="74">
        <f t="shared" ref="BG53:BL55" si="37">$BF53*BG$61</f>
        <v>40</v>
      </c>
      <c r="BH53" s="74">
        <f t="shared" si="37"/>
        <v>400</v>
      </c>
      <c r="BI53" s="74">
        <f t="shared" si="37"/>
        <v>240</v>
      </c>
      <c r="BJ53" s="74">
        <f t="shared" si="37"/>
        <v>300</v>
      </c>
      <c r="BK53" s="74">
        <f t="shared" si="37"/>
        <v>40</v>
      </c>
      <c r="BL53" s="74">
        <f t="shared" si="37"/>
        <v>40</v>
      </c>
    </row>
    <row r="54" spans="18:64" ht="36" x14ac:dyDescent="0.3">
      <c r="R54" s="30">
        <v>3</v>
      </c>
      <c r="S54" s="30" t="s">
        <v>57</v>
      </c>
      <c r="T54" s="28" t="s">
        <v>138</v>
      </c>
      <c r="U54" s="28" t="s">
        <v>139</v>
      </c>
      <c r="V54" s="28" t="s">
        <v>140</v>
      </c>
      <c r="W54" s="28" t="s">
        <v>141</v>
      </c>
      <c r="X54" s="28" t="s">
        <v>142</v>
      </c>
      <c r="Y54" s="28" t="s">
        <v>143</v>
      </c>
      <c r="Z54" s="28" t="s">
        <v>144</v>
      </c>
      <c r="AB54" s="30">
        <v>3</v>
      </c>
      <c r="AC54" s="30" t="s">
        <v>57</v>
      </c>
      <c r="AW54" s="74">
        <v>3</v>
      </c>
      <c r="AX54" s="76">
        <v>0.1</v>
      </c>
      <c r="AY54" s="77">
        <f t="shared" ref="AY54:BD55" si="38">$AX54</f>
        <v>0.1</v>
      </c>
      <c r="AZ54" s="77">
        <f t="shared" si="38"/>
        <v>0.1</v>
      </c>
      <c r="BA54" s="77">
        <f t="shared" si="38"/>
        <v>0.1</v>
      </c>
      <c r="BB54" s="77">
        <f t="shared" si="38"/>
        <v>0.1</v>
      </c>
      <c r="BC54" s="77">
        <f t="shared" si="38"/>
        <v>0.1</v>
      </c>
      <c r="BD54" s="77">
        <f t="shared" si="38"/>
        <v>0.1</v>
      </c>
      <c r="BE54" s="74">
        <v>3</v>
      </c>
      <c r="BF54" s="78">
        <v>200</v>
      </c>
      <c r="BG54" s="74">
        <f t="shared" si="37"/>
        <v>20</v>
      </c>
      <c r="BH54" s="74">
        <f t="shared" si="37"/>
        <v>200</v>
      </c>
      <c r="BI54" s="74">
        <f t="shared" si="37"/>
        <v>120</v>
      </c>
      <c r="BJ54" s="74">
        <f t="shared" si="37"/>
        <v>150</v>
      </c>
      <c r="BK54" s="74">
        <f t="shared" si="37"/>
        <v>20</v>
      </c>
      <c r="BL54" s="74">
        <f t="shared" si="37"/>
        <v>20</v>
      </c>
    </row>
    <row r="55" spans="18:64" x14ac:dyDescent="0.3">
      <c r="R55" s="30">
        <v>2</v>
      </c>
      <c r="S55" s="30" t="s">
        <v>58</v>
      </c>
      <c r="T55" s="30">
        <f t="shared" ref="T55:Z55" si="39">BF53</f>
        <v>400</v>
      </c>
      <c r="U55" s="30">
        <f t="shared" si="39"/>
        <v>40</v>
      </c>
      <c r="V55" s="30">
        <f t="shared" si="39"/>
        <v>400</v>
      </c>
      <c r="W55" s="30">
        <f t="shared" si="39"/>
        <v>240</v>
      </c>
      <c r="X55" s="30">
        <f t="shared" si="39"/>
        <v>300</v>
      </c>
      <c r="Y55" s="30">
        <f t="shared" si="39"/>
        <v>40</v>
      </c>
      <c r="Z55" s="30">
        <f t="shared" si="39"/>
        <v>40</v>
      </c>
      <c r="AB55" s="30">
        <v>2</v>
      </c>
      <c r="AC55" s="30" t="s">
        <v>58</v>
      </c>
      <c r="AW55" s="74">
        <v>2</v>
      </c>
      <c r="AX55" s="76">
        <v>0.05</v>
      </c>
      <c r="AY55" s="77">
        <f t="shared" si="38"/>
        <v>0.05</v>
      </c>
      <c r="AZ55" s="77">
        <f t="shared" si="38"/>
        <v>0.05</v>
      </c>
      <c r="BA55" s="77">
        <f t="shared" si="38"/>
        <v>0.05</v>
      </c>
      <c r="BB55" s="77">
        <f t="shared" si="38"/>
        <v>0.05</v>
      </c>
      <c r="BC55" s="77">
        <f t="shared" si="38"/>
        <v>0.05</v>
      </c>
      <c r="BD55" s="77">
        <f t="shared" si="38"/>
        <v>0.05</v>
      </c>
      <c r="BE55" s="74">
        <v>2</v>
      </c>
      <c r="BF55" s="78">
        <v>100</v>
      </c>
      <c r="BG55" s="74">
        <f t="shared" si="37"/>
        <v>10</v>
      </c>
      <c r="BH55" s="74">
        <f t="shared" si="37"/>
        <v>100</v>
      </c>
      <c r="BI55" s="74">
        <f t="shared" si="37"/>
        <v>60</v>
      </c>
      <c r="BJ55" s="74">
        <f t="shared" si="37"/>
        <v>75</v>
      </c>
      <c r="BK55" s="74">
        <f t="shared" si="37"/>
        <v>10</v>
      </c>
      <c r="BL55" s="74">
        <f t="shared" si="37"/>
        <v>10</v>
      </c>
    </row>
    <row r="56" spans="18:64" ht="36" x14ac:dyDescent="0.3">
      <c r="R56" s="30">
        <v>1</v>
      </c>
      <c r="S56" s="30" t="s">
        <v>59</v>
      </c>
      <c r="T56" s="28" t="s">
        <v>146</v>
      </c>
      <c r="U56" s="28" t="s">
        <v>147</v>
      </c>
      <c r="V56" s="28" t="s">
        <v>148</v>
      </c>
      <c r="W56" s="28" t="s">
        <v>149</v>
      </c>
      <c r="X56" s="28" t="s">
        <v>150</v>
      </c>
      <c r="Y56" s="28" t="s">
        <v>151</v>
      </c>
      <c r="Z56" s="28" t="s">
        <v>152</v>
      </c>
      <c r="AB56" s="30">
        <v>1</v>
      </c>
      <c r="AC56" s="30" t="s">
        <v>59</v>
      </c>
      <c r="AW56" s="74">
        <v>1</v>
      </c>
      <c r="AX56" s="77">
        <v>0</v>
      </c>
      <c r="AY56" s="77">
        <v>0</v>
      </c>
      <c r="AZ56" s="77">
        <v>0</v>
      </c>
      <c r="BA56" s="77">
        <v>0</v>
      </c>
      <c r="BB56" s="77">
        <v>0</v>
      </c>
      <c r="BC56" s="77">
        <v>0</v>
      </c>
      <c r="BD56" s="77">
        <v>0</v>
      </c>
      <c r="BE56" s="74">
        <v>1</v>
      </c>
      <c r="BF56" s="74">
        <v>0</v>
      </c>
      <c r="BG56" s="74">
        <v>0</v>
      </c>
      <c r="BH56" s="74">
        <v>0</v>
      </c>
      <c r="BI56" s="74">
        <v>0</v>
      </c>
      <c r="BJ56" s="74">
        <v>0</v>
      </c>
      <c r="BK56" s="74">
        <v>0</v>
      </c>
      <c r="BL56" s="74">
        <v>0</v>
      </c>
    </row>
    <row r="57" spans="18:64" x14ac:dyDescent="0.3">
      <c r="R57" s="30">
        <v>0</v>
      </c>
      <c r="S57" s="30" t="s">
        <v>60</v>
      </c>
      <c r="T57" s="72">
        <v>1</v>
      </c>
      <c r="U57" s="30">
        <f>$T57</f>
        <v>1</v>
      </c>
      <c r="V57" s="30">
        <f t="shared" ref="V57:Z57" si="40">$T57</f>
        <v>1</v>
      </c>
      <c r="W57" s="30">
        <f t="shared" si="40"/>
        <v>1</v>
      </c>
      <c r="X57" s="30">
        <f t="shared" si="40"/>
        <v>1</v>
      </c>
      <c r="Y57" s="30">
        <f t="shared" si="40"/>
        <v>1</v>
      </c>
      <c r="Z57" s="30">
        <f t="shared" si="40"/>
        <v>1</v>
      </c>
      <c r="AB57" s="30">
        <v>0</v>
      </c>
      <c r="AC57" s="30" t="s">
        <v>60</v>
      </c>
      <c r="AW57" s="79">
        <v>0</v>
      </c>
      <c r="AX57" s="77" t="s">
        <v>105</v>
      </c>
      <c r="AY57" s="77" t="s">
        <v>105</v>
      </c>
      <c r="AZ57" s="77" t="s">
        <v>105</v>
      </c>
      <c r="BA57" s="77" t="s">
        <v>105</v>
      </c>
      <c r="BB57" s="77" t="s">
        <v>105</v>
      </c>
      <c r="BC57" s="77" t="s">
        <v>105</v>
      </c>
      <c r="BD57" s="77" t="s">
        <v>105</v>
      </c>
      <c r="BE57" s="79">
        <v>0</v>
      </c>
      <c r="BF57" s="77" t="s">
        <v>105</v>
      </c>
      <c r="BG57" s="77" t="s">
        <v>105</v>
      </c>
      <c r="BH57" s="77" t="s">
        <v>105</v>
      </c>
      <c r="BI57" s="77" t="s">
        <v>105</v>
      </c>
      <c r="BJ57" s="77" t="s">
        <v>105</v>
      </c>
      <c r="BK57" s="77" t="s">
        <v>105</v>
      </c>
      <c r="BL57" s="77" t="s">
        <v>105</v>
      </c>
    </row>
    <row r="58" spans="18:64" ht="23.4" customHeight="1" x14ac:dyDescent="0.3">
      <c r="R58" s="21"/>
      <c r="S58" s="21"/>
      <c r="AB58" s="21"/>
      <c r="AC58" s="21"/>
      <c r="AW58" s="74">
        <v>4</v>
      </c>
      <c r="AX58" s="80" t="s">
        <v>52</v>
      </c>
      <c r="AY58" s="80" t="s">
        <v>52</v>
      </c>
      <c r="AZ58" s="80" t="s">
        <v>52</v>
      </c>
      <c r="BA58" s="80" t="s">
        <v>52</v>
      </c>
      <c r="BB58" s="80" t="s">
        <v>52</v>
      </c>
      <c r="BC58" s="80" t="s">
        <v>52</v>
      </c>
      <c r="BD58" s="80" t="s">
        <v>52</v>
      </c>
      <c r="BE58" s="74">
        <v>4</v>
      </c>
      <c r="BF58" s="80" t="s">
        <v>52</v>
      </c>
      <c r="BG58" s="80" t="s">
        <v>52</v>
      </c>
      <c r="BH58" s="80" t="s">
        <v>52</v>
      </c>
      <c r="BI58" s="80" t="s">
        <v>52</v>
      </c>
      <c r="BJ58" s="80" t="s">
        <v>52</v>
      </c>
      <c r="BK58" s="80" t="s">
        <v>52</v>
      </c>
      <c r="BL58" s="80" t="s">
        <v>52</v>
      </c>
    </row>
    <row r="59" spans="18:64" x14ac:dyDescent="0.3">
      <c r="AW59" s="81"/>
      <c r="AX59" s="82"/>
      <c r="AY59" s="82"/>
      <c r="AZ59" s="82"/>
      <c r="BA59" s="82"/>
      <c r="BB59" s="82"/>
      <c r="BC59" s="82"/>
      <c r="BD59" s="82"/>
      <c r="BE59" s="81"/>
      <c r="BF59" s="81"/>
      <c r="BG59" s="81"/>
      <c r="BH59" s="81"/>
      <c r="BI59" s="81"/>
      <c r="BJ59" s="81"/>
      <c r="BK59" s="81"/>
      <c r="BL59" s="81"/>
    </row>
    <row r="60" spans="18:64" ht="36" x14ac:dyDescent="0.3">
      <c r="AW60" s="81"/>
      <c r="AX60" s="82"/>
      <c r="AY60" s="82"/>
      <c r="AZ60" s="82"/>
      <c r="BA60" s="82"/>
      <c r="BB60" s="82"/>
      <c r="BC60" s="82"/>
      <c r="BD60" s="82"/>
      <c r="BE60" s="83" t="s">
        <v>134</v>
      </c>
      <c r="BF60" s="84">
        <v>1</v>
      </c>
      <c r="BG60" s="84">
        <v>0.19114444523062651</v>
      </c>
      <c r="BH60" s="84">
        <v>0.95478666949692215</v>
      </c>
      <c r="BI60" s="84">
        <v>0.5897308898794783</v>
      </c>
      <c r="BJ60" s="84">
        <v>0.76141732902505566</v>
      </c>
      <c r="BK60" s="84">
        <v>6.923119255957294E-2</v>
      </c>
      <c r="BL60" s="84">
        <v>0.11497912686619967</v>
      </c>
    </row>
    <row r="61" spans="18:64" ht="36" x14ac:dyDescent="0.3">
      <c r="AW61" s="81"/>
      <c r="AX61" s="82"/>
      <c r="AY61" s="82"/>
      <c r="AZ61" s="82"/>
      <c r="BA61" s="82"/>
      <c r="BB61" s="82"/>
      <c r="BC61" s="82"/>
      <c r="BD61" s="82"/>
      <c r="BE61" s="83" t="s">
        <v>173</v>
      </c>
      <c r="BF61" s="76">
        <v>1</v>
      </c>
      <c r="BG61" s="75">
        <v>0.1</v>
      </c>
      <c r="BH61" s="76">
        <v>1</v>
      </c>
      <c r="BI61" s="76">
        <v>0.6</v>
      </c>
      <c r="BJ61" s="76">
        <v>0.75</v>
      </c>
      <c r="BK61" s="76">
        <v>0.1</v>
      </c>
      <c r="BL61" s="76">
        <v>0.1</v>
      </c>
    </row>
    <row r="62" spans="18:64" x14ac:dyDescent="0.3">
      <c r="BF62" s="21"/>
    </row>
    <row r="63" spans="18:64" x14ac:dyDescent="0.3">
      <c r="BF63" s="21"/>
    </row>
    <row r="64" spans="18:64" x14ac:dyDescent="0.3">
      <c r="BF64" s="21"/>
    </row>
    <row r="65" spans="58:58" x14ac:dyDescent="0.3">
      <c r="BF65" s="21"/>
    </row>
    <row r="66" spans="58:58" x14ac:dyDescent="0.3">
      <c r="BF66" s="21"/>
    </row>
    <row r="67" spans="58:58" x14ac:dyDescent="0.3">
      <c r="BF67" s="21"/>
    </row>
  </sheetData>
  <sheetProtection algorithmName="SHA-512" hashValue="xnDd1rhU3ptITjES28Nkkmw9nnFE0arR2x9isA8PvJp41GFXbgf+Nt9TbAzJy/h/HjWREK51EqONVE6+Gi/Tvg==" saltValue="DKF32MScCya62tzsnq+5Tw==" spinCount="100000" sheet="1" objects="1" scenarios="1" autoFilter="0"/>
  <autoFilter ref="A3:BL48" xr:uid="{13412050-175B-43E7-AF7D-8FB78C8942A6}"/>
  <mergeCells count="1">
    <mergeCell ref="AD48:AE48"/>
  </mergeCells>
  <conditionalFormatting sqref="AW48 AD48 BF4:BL47 AX4:BD48">
    <cfRule type="cellIs" dxfId="98" priority="104" operator="lessThan">
      <formula>-0.33</formula>
    </cfRule>
    <cfRule type="cellIs" dxfId="97" priority="105" operator="lessThan">
      <formula>-0.2</formula>
    </cfRule>
    <cfRule type="cellIs" dxfId="96" priority="106" operator="lessThan">
      <formula>-0.1</formula>
    </cfRule>
  </conditionalFormatting>
  <conditionalFormatting sqref="AG47">
    <cfRule type="cellIs" dxfId="95" priority="101" operator="lessThan">
      <formula>-500</formula>
    </cfRule>
    <cfRule type="cellIs" dxfId="94" priority="102" operator="lessThan">
      <formula>-250</formula>
    </cfRule>
    <cfRule type="cellIs" dxfId="93" priority="103" operator="lessThan">
      <formula>-125</formula>
    </cfRule>
  </conditionalFormatting>
  <conditionalFormatting sqref="AH4">
    <cfRule type="cellIs" dxfId="92" priority="98" operator="lessThan">
      <formula>-100</formula>
    </cfRule>
    <cfRule type="cellIs" dxfId="91" priority="99" operator="lessThan">
      <formula>-50</formula>
    </cfRule>
    <cfRule type="cellIs" dxfId="90" priority="100" operator="lessThan">
      <formula>0</formula>
    </cfRule>
  </conditionalFormatting>
  <conditionalFormatting sqref="BL49:BL50">
    <cfRule type="cellIs" dxfId="89" priority="95" operator="lessThan">
      <formula>-0.33</formula>
    </cfRule>
    <cfRule type="cellIs" dxfId="88" priority="96" operator="lessThan">
      <formula>-0.2</formula>
    </cfRule>
    <cfRule type="cellIs" dxfId="87" priority="97" operator="lessThan">
      <formula>-0.1</formula>
    </cfRule>
  </conditionalFormatting>
  <conditionalFormatting sqref="AF4:AF47">
    <cfRule type="cellIs" dxfId="86" priority="92" operator="lessThan">
      <formula>-3000</formula>
    </cfRule>
    <cfRule type="cellIs" dxfId="85" priority="93" operator="lessThan">
      <formula>-2000</formula>
    </cfRule>
    <cfRule type="cellIs" dxfId="84" priority="94" operator="lessThan">
      <formula>-1000</formula>
    </cfRule>
  </conditionalFormatting>
  <conditionalFormatting sqref="AO4">
    <cfRule type="cellIs" dxfId="83" priority="89" operator="lessThan">
      <formula>-0.3</formula>
    </cfRule>
    <cfRule type="cellIs" dxfId="82" priority="90" operator="lessThan">
      <formula>-0.2</formula>
    </cfRule>
    <cfRule type="cellIs" dxfId="81" priority="91" operator="lessThan">
      <formula>-0.1</formula>
    </cfRule>
  </conditionalFormatting>
  <conditionalFormatting sqref="BE48">
    <cfRule type="cellIs" dxfId="80" priority="86" operator="lessThan">
      <formula>-0.33</formula>
    </cfRule>
    <cfRule type="cellIs" dxfId="79" priority="87" operator="lessThan">
      <formula>-0.2</formula>
    </cfRule>
    <cfRule type="cellIs" dxfId="78" priority="88" operator="lessThan">
      <formula>-0.1</formula>
    </cfRule>
  </conditionalFormatting>
  <conditionalFormatting sqref="AF10">
    <cfRule type="cellIs" dxfId="77" priority="83" operator="lessThan">
      <formula>-2500</formula>
    </cfRule>
    <cfRule type="cellIs" dxfId="76" priority="84" operator="lessThan">
      <formula>-1500</formula>
    </cfRule>
    <cfRule type="cellIs" dxfId="75" priority="85" operator="lessThan">
      <formula>-750</formula>
    </cfRule>
  </conditionalFormatting>
  <conditionalFormatting sqref="AG48:AM48">
    <cfRule type="colorScale" priority="107">
      <colorScale>
        <cfvo type="min"/>
        <cfvo type="percentile" val="50"/>
        <cfvo type="max"/>
        <color rgb="FFF8696B"/>
        <color rgb="FFFFEB84"/>
        <color rgb="FF63BE7B"/>
      </colorScale>
    </cfRule>
  </conditionalFormatting>
  <conditionalFormatting sqref="AG4:AG46">
    <cfRule type="cellIs" dxfId="74" priority="80" operator="lessThan">
      <formula>-500</formula>
    </cfRule>
    <cfRule type="cellIs" dxfId="73" priority="81" operator="lessThan">
      <formula>-250</formula>
    </cfRule>
    <cfRule type="cellIs" dxfId="72" priority="82" operator="lessThan">
      <formula>-125</formula>
    </cfRule>
  </conditionalFormatting>
  <conditionalFormatting sqref="AI4:AI47">
    <cfRule type="cellIs" dxfId="71" priority="77" operator="lessThan">
      <formula>-500</formula>
    </cfRule>
    <cfRule type="cellIs" dxfId="70" priority="78" operator="lessThan">
      <formula>-250</formula>
    </cfRule>
    <cfRule type="cellIs" dxfId="69" priority="79" operator="lessThan">
      <formula>-125</formula>
    </cfRule>
  </conditionalFormatting>
  <conditionalFormatting sqref="AJ4:AJ47">
    <cfRule type="cellIs" dxfId="68" priority="74" operator="lessThan">
      <formula>-500</formula>
    </cfRule>
    <cfRule type="cellIs" dxfId="67" priority="75" operator="lessThan">
      <formula>-250</formula>
    </cfRule>
    <cfRule type="cellIs" dxfId="66" priority="76" operator="lessThan">
      <formula>-125</formula>
    </cfRule>
  </conditionalFormatting>
  <conditionalFormatting sqref="AK4:AK47">
    <cfRule type="cellIs" dxfId="65" priority="71" operator="lessThan">
      <formula>-500</formula>
    </cfRule>
    <cfRule type="cellIs" dxfId="64" priority="72" operator="lessThan">
      <formula>-250</formula>
    </cfRule>
    <cfRule type="cellIs" dxfId="63" priority="73" operator="lessThan">
      <formula>-125</formula>
    </cfRule>
  </conditionalFormatting>
  <conditionalFormatting sqref="AH5:AH47">
    <cfRule type="cellIs" dxfId="62" priority="68" operator="lessThan">
      <formula>-100</formula>
    </cfRule>
    <cfRule type="cellIs" dxfId="61" priority="69" operator="lessThan">
      <formula>-50</formula>
    </cfRule>
    <cfRule type="cellIs" dxfId="60" priority="70" operator="lessThan">
      <formula>0</formula>
    </cfRule>
  </conditionalFormatting>
  <conditionalFormatting sqref="AL4">
    <cfRule type="cellIs" dxfId="59" priority="65" operator="lessThan">
      <formula>-100</formula>
    </cfRule>
    <cfRule type="cellIs" dxfId="58" priority="66" operator="lessThan">
      <formula>-50</formula>
    </cfRule>
    <cfRule type="cellIs" dxfId="57" priority="67" operator="lessThan">
      <formula>0</formula>
    </cfRule>
  </conditionalFormatting>
  <conditionalFormatting sqref="AL5:AL47">
    <cfRule type="cellIs" dxfId="56" priority="62" operator="lessThan">
      <formula>-100</formula>
    </cfRule>
    <cfRule type="cellIs" dxfId="55" priority="63" operator="lessThan">
      <formula>-50</formula>
    </cfRule>
    <cfRule type="cellIs" dxfId="54" priority="64" operator="lessThan">
      <formula>0</formula>
    </cfRule>
  </conditionalFormatting>
  <conditionalFormatting sqref="AM4:AM47">
    <cfRule type="cellIs" dxfId="53" priority="59" operator="lessThan">
      <formula>-100</formula>
    </cfRule>
    <cfRule type="cellIs" dxfId="52" priority="60" operator="lessThan">
      <formula>-50</formula>
    </cfRule>
    <cfRule type="cellIs" dxfId="51" priority="61" operator="lessThan">
      <formula>0</formula>
    </cfRule>
  </conditionalFormatting>
  <conditionalFormatting sqref="AO5:AO47">
    <cfRule type="cellIs" dxfId="50" priority="56" operator="lessThan">
      <formula>-0.3</formula>
    </cfRule>
    <cfRule type="cellIs" dxfId="49" priority="57" operator="lessThan">
      <formula>-0.2</formula>
    </cfRule>
    <cfRule type="cellIs" dxfId="48" priority="58" operator="lessThan">
      <formula>-0.1</formula>
    </cfRule>
  </conditionalFormatting>
  <conditionalFormatting sqref="AP5:AP47">
    <cfRule type="cellIs" dxfId="47" priority="53" operator="lessThan">
      <formula>-0.3</formula>
    </cfRule>
    <cfRule type="cellIs" dxfId="46" priority="54" operator="lessThan">
      <formula>-0.2</formula>
    </cfRule>
    <cfRule type="cellIs" dxfId="45" priority="55" operator="lessThan">
      <formula>-0.1</formula>
    </cfRule>
  </conditionalFormatting>
  <conditionalFormatting sqref="AP4">
    <cfRule type="cellIs" dxfId="44" priority="50" operator="lessThan">
      <formula>-0.3</formula>
    </cfRule>
    <cfRule type="cellIs" dxfId="43" priority="51" operator="lessThan">
      <formula>-0.2</formula>
    </cfRule>
    <cfRule type="cellIs" dxfId="42" priority="52" operator="lessThan">
      <formula>-0.1</formula>
    </cfRule>
  </conditionalFormatting>
  <conditionalFormatting sqref="AQ5:AQ47">
    <cfRule type="cellIs" dxfId="41" priority="47" operator="lessThan">
      <formula>-0.3</formula>
    </cfRule>
    <cfRule type="cellIs" dxfId="40" priority="48" operator="lessThan">
      <formula>-0.2</formula>
    </cfRule>
    <cfRule type="cellIs" dxfId="39" priority="49" operator="lessThan">
      <formula>-0.1</formula>
    </cfRule>
  </conditionalFormatting>
  <conditionalFormatting sqref="AQ4">
    <cfRule type="cellIs" dxfId="38" priority="44" operator="lessThan">
      <formula>-0.3</formula>
    </cfRule>
    <cfRule type="cellIs" dxfId="37" priority="45" operator="lessThan">
      <formula>-0.2</formula>
    </cfRule>
    <cfRule type="cellIs" dxfId="36" priority="46" operator="lessThan">
      <formula>-0.1</formula>
    </cfRule>
  </conditionalFormatting>
  <conditionalFormatting sqref="AR5:AR47">
    <cfRule type="cellIs" dxfId="35" priority="41" operator="lessThan">
      <formula>-0.3</formula>
    </cfRule>
    <cfRule type="cellIs" dxfId="34" priority="42" operator="lessThan">
      <formula>-0.2</formula>
    </cfRule>
    <cfRule type="cellIs" dxfId="33" priority="43" operator="lessThan">
      <formula>-0.1</formula>
    </cfRule>
  </conditionalFormatting>
  <conditionalFormatting sqref="AR4">
    <cfRule type="cellIs" dxfId="32" priority="38" operator="lessThan">
      <formula>-0.3</formula>
    </cfRule>
    <cfRule type="cellIs" dxfId="31" priority="39" operator="lessThan">
      <formula>-0.2</formula>
    </cfRule>
    <cfRule type="cellIs" dxfId="30" priority="40" operator="lessThan">
      <formula>-0.1</formula>
    </cfRule>
  </conditionalFormatting>
  <conditionalFormatting sqref="AS5:AS47">
    <cfRule type="cellIs" dxfId="29" priority="35" operator="lessThan">
      <formula>-0.3</formula>
    </cfRule>
    <cfRule type="cellIs" dxfId="28" priority="36" operator="lessThan">
      <formula>-0.2</formula>
    </cfRule>
    <cfRule type="cellIs" dxfId="27" priority="37" operator="lessThan">
      <formula>-0.1</formula>
    </cfRule>
  </conditionalFormatting>
  <conditionalFormatting sqref="AS4">
    <cfRule type="cellIs" dxfId="26" priority="32" operator="lessThan">
      <formula>-0.3</formula>
    </cfRule>
    <cfRule type="cellIs" dxfId="25" priority="33" operator="lessThan">
      <formula>-0.2</formula>
    </cfRule>
    <cfRule type="cellIs" dxfId="24" priority="34" operator="lessThan">
      <formula>-0.1</formula>
    </cfRule>
  </conditionalFormatting>
  <conditionalFormatting sqref="AT5:AT47">
    <cfRule type="cellIs" dxfId="23" priority="29" operator="lessThan">
      <formula>-0.3</formula>
    </cfRule>
    <cfRule type="cellIs" dxfId="22" priority="30" operator="lessThan">
      <formula>-0.2</formula>
    </cfRule>
    <cfRule type="cellIs" dxfId="21" priority="31" operator="lessThan">
      <formula>-0.1</formula>
    </cfRule>
  </conditionalFormatting>
  <conditionalFormatting sqref="AT4">
    <cfRule type="cellIs" dxfId="20" priority="26" operator="lessThan">
      <formula>-0.3</formula>
    </cfRule>
    <cfRule type="cellIs" dxfId="19" priority="27" operator="lessThan">
      <formula>-0.2</formula>
    </cfRule>
    <cfRule type="cellIs" dxfId="18" priority="28" operator="lessThan">
      <formula>-0.1</formula>
    </cfRule>
  </conditionalFormatting>
  <conditionalFormatting sqref="AU5:AU47">
    <cfRule type="cellIs" dxfId="17" priority="23" operator="lessThan">
      <formula>-0.3</formula>
    </cfRule>
    <cfRule type="cellIs" dxfId="16" priority="24" operator="lessThan">
      <formula>-0.2</formula>
    </cfRule>
    <cfRule type="cellIs" dxfId="15" priority="25" operator="lessThan">
      <formula>-0.1</formula>
    </cfRule>
  </conditionalFormatting>
  <conditionalFormatting sqref="AU4">
    <cfRule type="cellIs" dxfId="14" priority="20" operator="lessThan">
      <formula>-0.3</formula>
    </cfRule>
    <cfRule type="cellIs" dxfId="13" priority="21" operator="lessThan">
      <formula>-0.2</formula>
    </cfRule>
    <cfRule type="cellIs" dxfId="12" priority="22" operator="lessThan">
      <formula>-0.1</formula>
    </cfRule>
  </conditionalFormatting>
  <conditionalFormatting sqref="AV5:AV47">
    <cfRule type="cellIs" dxfId="11" priority="17" operator="lessThan">
      <formula>-0.3</formula>
    </cfRule>
    <cfRule type="cellIs" dxfId="10" priority="18" operator="lessThan">
      <formula>-0.2</formula>
    </cfRule>
    <cfRule type="cellIs" dxfId="9" priority="19" operator="lessThan">
      <formula>-0.1</formula>
    </cfRule>
  </conditionalFormatting>
  <conditionalFormatting sqref="AV4">
    <cfRule type="cellIs" dxfId="8" priority="14" operator="lessThan">
      <formula>-0.3</formula>
    </cfRule>
    <cfRule type="cellIs" dxfId="7" priority="15" operator="lessThan">
      <formula>-0.2</formula>
    </cfRule>
    <cfRule type="cellIs" dxfId="6" priority="16" operator="lessThan">
      <formula>-0.1</formula>
    </cfRule>
  </conditionalFormatting>
  <conditionalFormatting sqref="AO48">
    <cfRule type="cellIs" dxfId="5" priority="10" operator="lessThan">
      <formula>-0.33</formula>
    </cfRule>
    <cfRule type="cellIs" dxfId="4" priority="11" operator="lessThan">
      <formula>-0.2</formula>
    </cfRule>
    <cfRule type="cellIs" dxfId="3" priority="12" operator="lessThan">
      <formula>-0.1</formula>
    </cfRule>
  </conditionalFormatting>
  <conditionalFormatting sqref="AP48:AQ48">
    <cfRule type="cellIs" dxfId="2" priority="7" operator="lessThan">
      <formula>-0.33</formula>
    </cfRule>
    <cfRule type="cellIs" dxfId="1" priority="8" operator="lessThan">
      <formula>-0.2</formula>
    </cfRule>
    <cfRule type="cellIs" dxfId="0" priority="9" operator="lessThan">
      <formula>-0.1</formula>
    </cfRule>
  </conditionalFormatting>
  <conditionalFormatting sqref="AP48:AV48">
    <cfRule type="colorScale" priority="13">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F53F3A-1A90-42C5-9365-904B8D43B9BD}">
  <ds:schemaRefs>
    <ds:schemaRef ds:uri="0e209c18-1af9-4bd8-9d98-92fb4771c006"/>
    <ds:schemaRef ds:uri="http://purl.org/dc/elements/1.1/"/>
    <ds:schemaRef ds:uri="http://schemas.microsoft.com/office/2006/metadata/properties"/>
    <ds:schemaRef ds:uri="http://schemas.microsoft.com/office/infopath/2007/PartnerControls"/>
    <ds:schemaRef ds:uri="http://purl.org/dc/terms/"/>
    <ds:schemaRef ds:uri="9a9ec0f0-7796-43d0-ac1f-4c8c46ee0bd1"/>
    <ds:schemaRef ds:uri="http://schemas.openxmlformats.org/package/2006/metadata/core-properties"/>
    <ds:schemaRef ds:uri="http://schemas.microsoft.com/office/2006/documentManagement/types"/>
    <ds:schemaRef ds:uri="6fdce569-d5bd-44da-b976-fc475fbf132f"/>
    <ds:schemaRef ds:uri="http://www.w3.org/XML/1998/namespace"/>
    <ds:schemaRef ds:uri="http://purl.org/dc/dcmitype/"/>
  </ds:schemaRefs>
</ds:datastoreItem>
</file>

<file path=customXml/itemProps2.xml><?xml version="1.0" encoding="utf-8"?>
<ds:datastoreItem xmlns:ds="http://schemas.openxmlformats.org/officeDocument/2006/customXml" ds:itemID="{ECFB630B-54D8-429A-984F-8CD5710E171D}">
  <ds:schemaRefs>
    <ds:schemaRef ds:uri="http://schemas.microsoft.com/sharepoint/v3/contenttype/forms"/>
  </ds:schemaRefs>
</ds:datastoreItem>
</file>

<file path=customXml/itemProps3.xml><?xml version="1.0" encoding="utf-8"?>
<ds:datastoreItem xmlns:ds="http://schemas.openxmlformats.org/officeDocument/2006/customXml" ds:itemID="{CFCA94CB-52BD-4F93-A08C-963260F86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Toelichting capaciteitsmonitor</vt:lpstr>
      <vt:lpstr>Toelichting scorematrix</vt:lpstr>
      <vt:lpstr>Scoreblad SO</vt:lpstr>
      <vt:lpstr>Scorematrix SO</vt:lpstr>
      <vt:lpstr>'Toelichting capaciteitsmonitor'!Afdrukbereik</vt:lpstr>
      <vt:lpstr>'Toelichting scorematrix'!Afdrukbereik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Groenez, Steven</dc:creator>
  <cp:lastModifiedBy>Koninckx Carl</cp:lastModifiedBy>
  <cp:lastPrinted>2023-11-23T08:28:01Z</cp:lastPrinted>
  <dcterms:created xsi:type="dcterms:W3CDTF">2023-09-20T08:48:00Z</dcterms:created>
  <dcterms:modified xsi:type="dcterms:W3CDTF">2023-12-11T15:14:30Z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